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4764A8BA-1FC8-4BA3-A6B7-F80CCF3646E6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संक्षिप्त विवरण" sheetId="14" r:id="rId1"/>
    <sheet name="पर्यापर्यटन" sheetId="8" r:id="rId2"/>
    <sheet name="जडिबुटी" sheetId="5" r:id="rId3"/>
    <sheet name="गैरकाष्ठ" sheetId="10" r:id="rId4"/>
    <sheet name="वन तथा वन्यजन्तु" sheetId="6" r:id="rId5"/>
    <sheet name="कृषि वन" sheetId="7" r:id="rId6"/>
    <sheet name="जलाधार संरक्षण" sheetId="11" r:id="rId7"/>
    <sheet name="राष्ट्रिय वन विकाश" sheetId="12" r:id="rId8"/>
    <sheet name="भूसंरक्षण संघ" sheetId="9" r:id="rId9"/>
    <sheet name="प्रशासनिक खर्च" sheetId="4" r:id="rId10"/>
  </sheets>
  <definedNames>
    <definedName name="_xlnm.Print_Titles" localSheetId="5">'कृषि वन'!$9:$10</definedName>
    <definedName name="_xlnm.Print_Titles" localSheetId="6">'जलाधार संरक्षण'!$11:$12</definedName>
    <definedName name="_xlnm.Print_Titles" localSheetId="9">'प्रशासनिक खर्च'!$12:$14</definedName>
    <definedName name="_xlnm.Print_Titles" localSheetId="7">'राष्ट्रिय वन विकाश'!$8:$10</definedName>
    <definedName name="_xlnm.Print_Titles" localSheetId="4">'वन तथा वन्यजन्तु'!$12:$13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4" l="1"/>
  <c r="H14" i="14"/>
  <c r="E14" i="14"/>
  <c r="I57" i="4"/>
  <c r="I58" i="4"/>
  <c r="I59" i="4"/>
  <c r="I50" i="4"/>
  <c r="I51" i="4"/>
  <c r="I52" i="4"/>
  <c r="I53" i="4"/>
  <c r="I54" i="4"/>
  <c r="I55" i="4"/>
  <c r="I56" i="4"/>
  <c r="I47" i="4"/>
  <c r="I48" i="4"/>
  <c r="I49" i="4"/>
  <c r="I44" i="4"/>
  <c r="I45" i="4"/>
  <c r="I46" i="4"/>
  <c r="I40" i="4"/>
  <c r="I41" i="4"/>
  <c r="I42" i="4"/>
  <c r="I43" i="4"/>
  <c r="I34" i="4"/>
  <c r="I35" i="4"/>
  <c r="I36" i="4"/>
  <c r="I37" i="4"/>
  <c r="I38" i="4"/>
  <c r="I39" i="4"/>
  <c r="I25" i="4"/>
  <c r="I26" i="4"/>
  <c r="I27" i="4"/>
  <c r="I28" i="4"/>
  <c r="I29" i="4"/>
  <c r="I30" i="4"/>
  <c r="I31" i="4"/>
  <c r="I32" i="4"/>
  <c r="I33" i="4"/>
  <c r="I24" i="4"/>
  <c r="I23" i="4"/>
  <c r="I22" i="4"/>
  <c r="I21" i="4"/>
  <c r="I16" i="4"/>
  <c r="I17" i="4"/>
  <c r="I18" i="4"/>
  <c r="I15" i="4"/>
  <c r="K13" i="14"/>
  <c r="H13" i="14"/>
  <c r="G13" i="14"/>
  <c r="E13" i="14"/>
  <c r="D13" i="14"/>
  <c r="K11" i="14"/>
  <c r="H11" i="14"/>
  <c r="G11" i="14"/>
  <c r="E11" i="14"/>
  <c r="D11" i="14"/>
  <c r="K10" i="14"/>
  <c r="G10" i="14"/>
  <c r="D10" i="14"/>
  <c r="I25" i="7"/>
  <c r="K9" i="14"/>
  <c r="F15" i="7"/>
  <c r="F16" i="7"/>
  <c r="F17" i="7"/>
  <c r="F18" i="7"/>
  <c r="I24" i="7"/>
  <c r="I22" i="7"/>
  <c r="I20" i="7"/>
  <c r="I15" i="7"/>
  <c r="I16" i="7"/>
  <c r="I17" i="7"/>
  <c r="I18" i="7"/>
  <c r="G9" i="14"/>
  <c r="D9" i="14"/>
  <c r="K8" i="14"/>
  <c r="K12" i="14" s="1"/>
  <c r="K16" i="14" s="1"/>
  <c r="H8" i="14"/>
  <c r="G8" i="14"/>
  <c r="E8" i="14"/>
  <c r="D8" i="14"/>
  <c r="K7" i="14"/>
  <c r="G7" i="14"/>
  <c r="K6" i="14"/>
  <c r="J20" i="5"/>
  <c r="G20" i="5"/>
  <c r="E6" i="14" s="1"/>
  <c r="H6" i="14"/>
  <c r="K5" i="14"/>
  <c r="G5" i="14"/>
  <c r="D5" i="14"/>
  <c r="F61" i="4"/>
  <c r="J60" i="4"/>
  <c r="J61" i="4" s="1"/>
  <c r="F19" i="4"/>
  <c r="F60" i="4"/>
  <c r="F16" i="4"/>
  <c r="F17" i="4"/>
  <c r="F18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15" i="4"/>
  <c r="G61" i="4"/>
  <c r="G60" i="4"/>
  <c r="J15" i="4"/>
  <c r="I18" i="8"/>
  <c r="I17" i="8"/>
  <c r="I16" i="8"/>
  <c r="I14" i="8"/>
  <c r="F18" i="8"/>
  <c r="F17" i="8"/>
  <c r="F16" i="8"/>
  <c r="F14" i="8"/>
  <c r="J19" i="8"/>
  <c r="J20" i="8" s="1"/>
  <c r="G19" i="8"/>
  <c r="G20" i="8" s="1"/>
  <c r="C28" i="12"/>
  <c r="J22" i="12"/>
  <c r="J18" i="12"/>
  <c r="I16" i="11"/>
  <c r="C22" i="11" s="1"/>
  <c r="J27" i="10"/>
  <c r="G22" i="10"/>
  <c r="J22" i="10"/>
  <c r="J26" i="10"/>
  <c r="G26" i="10"/>
  <c r="I25" i="9"/>
  <c r="C29" i="9" s="1"/>
  <c r="F25" i="9"/>
  <c r="J24" i="9"/>
  <c r="J25" i="9" s="1"/>
  <c r="G25" i="9"/>
  <c r="I23" i="9" s="1"/>
  <c r="G24" i="9"/>
  <c r="I60" i="4" l="1"/>
  <c r="I19" i="4"/>
  <c r="F19" i="8"/>
  <c r="F20" i="8" s="1"/>
  <c r="I19" i="8"/>
  <c r="I20" i="8" s="1"/>
  <c r="C24" i="8" s="1"/>
  <c r="G27" i="10"/>
  <c r="I14" i="10" s="1"/>
  <c r="I24" i="10"/>
  <c r="I18" i="10"/>
  <c r="F25" i="10"/>
  <c r="I17" i="10"/>
  <c r="F24" i="10"/>
  <c r="I21" i="10"/>
  <c r="I13" i="10"/>
  <c r="J23" i="12"/>
  <c r="F21" i="10"/>
  <c r="F17" i="10"/>
  <c r="I19" i="10"/>
  <c r="I25" i="10"/>
  <c r="F12" i="10"/>
  <c r="I12" i="10"/>
  <c r="F21" i="9"/>
  <c r="I19" i="9"/>
  <c r="F23" i="9"/>
  <c r="I20" i="9"/>
  <c r="F19" i="9"/>
  <c r="F22" i="9"/>
  <c r="I21" i="9"/>
  <c r="F20" i="9"/>
  <c r="I22" i="9"/>
  <c r="J26" i="7"/>
  <c r="J27" i="7" s="1"/>
  <c r="G26" i="7"/>
  <c r="F18" i="5"/>
  <c r="F17" i="5"/>
  <c r="F16" i="5"/>
  <c r="F15" i="5"/>
  <c r="F19" i="5" s="1"/>
  <c r="F57" i="6"/>
  <c r="F55" i="6"/>
  <c r="F54" i="6"/>
  <c r="F53" i="6"/>
  <c r="F51" i="6"/>
  <c r="F50" i="6"/>
  <c r="F49" i="6"/>
  <c r="F45" i="6"/>
  <c r="F43" i="6"/>
  <c r="F41" i="6"/>
  <c r="F40" i="6"/>
  <c r="F39" i="6"/>
  <c r="F38" i="6"/>
  <c r="F36" i="6"/>
  <c r="F35" i="6"/>
  <c r="F33" i="6"/>
  <c r="F32" i="6"/>
  <c r="F31" i="6"/>
  <c r="F30" i="6"/>
  <c r="F29" i="6"/>
  <c r="F28" i="6"/>
  <c r="F27" i="6"/>
  <c r="F25" i="6"/>
  <c r="F24" i="6"/>
  <c r="F23" i="6"/>
  <c r="F22" i="6"/>
  <c r="F21" i="6"/>
  <c r="F20" i="6"/>
  <c r="F19" i="6"/>
  <c r="F17" i="6"/>
  <c r="I56" i="6"/>
  <c r="I17" i="6"/>
  <c r="I55" i="6"/>
  <c r="I54" i="6"/>
  <c r="I53" i="6"/>
  <c r="I51" i="6"/>
  <c r="I50" i="6"/>
  <c r="I49" i="6"/>
  <c r="I45" i="6"/>
  <c r="I40" i="6"/>
  <c r="I36" i="6"/>
  <c r="I31" i="6"/>
  <c r="I27" i="6"/>
  <c r="I22" i="6"/>
  <c r="J46" i="6"/>
  <c r="J57" i="6" s="1"/>
  <c r="G46" i="6"/>
  <c r="G57" i="6" s="1"/>
  <c r="I41" i="6" s="1"/>
  <c r="M38" i="6"/>
  <c r="I61" i="4" l="1"/>
  <c r="C65" i="4" s="1"/>
  <c r="I14" i="7"/>
  <c r="I27" i="10"/>
  <c r="C31" i="10" s="1"/>
  <c r="I20" i="10"/>
  <c r="F16" i="10"/>
  <c r="I15" i="10"/>
  <c r="F11" i="10"/>
  <c r="F27" i="10" s="1"/>
  <c r="I11" i="10"/>
  <c r="F14" i="10"/>
  <c r="I16" i="10"/>
  <c r="F20" i="10"/>
  <c r="F13" i="10"/>
  <c r="F15" i="10"/>
  <c r="F19" i="10"/>
  <c r="F18" i="10"/>
  <c r="I24" i="9"/>
  <c r="F24" i="9"/>
  <c r="F24" i="7"/>
  <c r="F14" i="7"/>
  <c r="F25" i="7"/>
  <c r="F20" i="7"/>
  <c r="G27" i="7"/>
  <c r="F22" i="7"/>
  <c r="I19" i="6"/>
  <c r="I23" i="6"/>
  <c r="I46" i="6" s="1"/>
  <c r="I57" i="6" s="1"/>
  <c r="C63" i="6" s="1"/>
  <c r="I28" i="6"/>
  <c r="I32" i="6"/>
  <c r="I38" i="6"/>
  <c r="I43" i="6"/>
  <c r="I20" i="6"/>
  <c r="I24" i="6"/>
  <c r="I29" i="6"/>
  <c r="I33" i="6"/>
  <c r="I39" i="6"/>
  <c r="I21" i="6"/>
  <c r="I25" i="6"/>
  <c r="I30" i="6"/>
  <c r="I35" i="6"/>
  <c r="G56" i="6"/>
  <c r="J56" i="6"/>
  <c r="I26" i="7" l="1"/>
  <c r="I27" i="7" s="1"/>
  <c r="C31" i="7" s="1"/>
  <c r="F26" i="7"/>
  <c r="F27" i="7" s="1"/>
  <c r="J19" i="5" l="1"/>
  <c r="I16" i="5"/>
  <c r="I17" i="5"/>
  <c r="I18" i="5"/>
  <c r="I15" i="5"/>
  <c r="I19" i="5" s="1"/>
  <c r="I20" i="5" s="1"/>
  <c r="P16" i="12" l="1"/>
  <c r="D15" i="14"/>
  <c r="E15" i="14"/>
  <c r="G15" i="14"/>
  <c r="I14" i="14"/>
  <c r="F14" i="14"/>
  <c r="I6" i="14"/>
  <c r="I7" i="14"/>
  <c r="I9" i="14"/>
  <c r="I10" i="14"/>
  <c r="F13" i="14"/>
  <c r="F15" i="14" s="1"/>
  <c r="I13" i="14"/>
  <c r="I11" i="14"/>
  <c r="E12" i="14"/>
  <c r="I5" i="14"/>
  <c r="J9" i="14" l="1"/>
  <c r="E16" i="14"/>
  <c r="I15" i="14"/>
  <c r="J15" i="14" s="1"/>
  <c r="H15" i="14"/>
  <c r="G12" i="14"/>
  <c r="G16" i="14" s="1"/>
  <c r="D12" i="14"/>
  <c r="D16" i="14" s="1"/>
  <c r="J14" i="14"/>
  <c r="I8" i="14"/>
  <c r="I12" i="14" s="1"/>
  <c r="H12" i="14"/>
  <c r="J13" i="14"/>
  <c r="F8" i="14"/>
  <c r="F11" i="14"/>
  <c r="J11" i="14" s="1"/>
  <c r="G18" i="12"/>
  <c r="G23" i="12" s="1"/>
  <c r="F10" i="14"/>
  <c r="J10" i="14" s="1"/>
  <c r="F7" i="14"/>
  <c r="J7" i="14" s="1"/>
  <c r="F9" i="14"/>
  <c r="F6" i="14"/>
  <c r="J6" i="14" s="1"/>
  <c r="F5" i="14"/>
  <c r="I16" i="14" l="1"/>
  <c r="J8" i="14"/>
  <c r="H16" i="14"/>
  <c r="F14" i="12"/>
  <c r="I15" i="12"/>
  <c r="I21" i="12"/>
  <c r="I14" i="12"/>
  <c r="I17" i="12"/>
  <c r="I13" i="12"/>
  <c r="I16" i="12"/>
  <c r="F21" i="12"/>
  <c r="F16" i="12"/>
  <c r="F15" i="12"/>
  <c r="F13" i="12"/>
  <c r="F17" i="12"/>
  <c r="J12" i="14"/>
  <c r="J5" i="14"/>
  <c r="F12" i="14"/>
  <c r="F16" i="14" s="1"/>
  <c r="J16" i="14"/>
  <c r="J19" i="4"/>
  <c r="G19" i="4"/>
  <c r="F23" i="12" l="1"/>
  <c r="I23" i="12"/>
</calcChain>
</file>

<file path=xl/sharedStrings.xml><?xml version="1.0" encoding="utf-8"?>
<sst xmlns="http://schemas.openxmlformats.org/spreadsheetml/2006/main" count="785" uniqueCount="433">
  <si>
    <t>कैफियत</t>
  </si>
  <si>
    <t>इकाई</t>
  </si>
  <si>
    <t>परिमाण</t>
  </si>
  <si>
    <t>बजेट</t>
  </si>
  <si>
    <t>2.1.3.1</t>
  </si>
  <si>
    <t>2.1.9.1</t>
  </si>
  <si>
    <t>जना</t>
  </si>
  <si>
    <t>संख्या</t>
  </si>
  <si>
    <t>वटा</t>
  </si>
  <si>
    <t>पटक</t>
  </si>
  <si>
    <t>2.9.1.1</t>
  </si>
  <si>
    <t>8.1.3.1</t>
  </si>
  <si>
    <t>11.1.3.1</t>
  </si>
  <si>
    <t>11.3.1.1</t>
  </si>
  <si>
    <t>थान</t>
  </si>
  <si>
    <t>11.3.7.2</t>
  </si>
  <si>
    <t>1.2.2.1</t>
  </si>
  <si>
    <t>1.2.8.1</t>
  </si>
  <si>
    <t>1.2.10.1</t>
  </si>
  <si>
    <t>1.3.1.1</t>
  </si>
  <si>
    <t>1.4.2.1</t>
  </si>
  <si>
    <t>1.6.4.1</t>
  </si>
  <si>
    <t>बजेट फाराम नं .६.४.१</t>
  </si>
  <si>
    <t xml:space="preserve"> </t>
  </si>
  <si>
    <t>बजेट उपशीर्षक नं. :</t>
  </si>
  <si>
    <t>मन्त्रालय :</t>
  </si>
  <si>
    <t>विभाग/ संस्था :</t>
  </si>
  <si>
    <t>वन निर्देशनालय</t>
  </si>
  <si>
    <t>डिभिजन वन कार्यालयहरु</t>
  </si>
  <si>
    <t>डिभिजन वन कार्यालय रोल्पा</t>
  </si>
  <si>
    <t>क्र. सं.</t>
  </si>
  <si>
    <t>कार्यक्रम /क्रियाकलाप</t>
  </si>
  <si>
    <t>खर्च शीर्षक</t>
  </si>
  <si>
    <t>जारको पिउने पानी(पिउने पानी)</t>
  </si>
  <si>
    <t>हुलाक/कुरियर खर्च(हुलाक/कुरियर खर्च)</t>
  </si>
  <si>
    <t>डिजल, पेट्रोल(इन्धन कार्यालय प्रयोजन)</t>
  </si>
  <si>
    <t>सवारी साधन बाहेकका अन्य प्रयोजनमा खर्चहुने ईन्धन  व्याट्री  आदी(इन्धन- अन्य प्रयोजन)</t>
  </si>
  <si>
    <t>हलुवा सवारी साधन र दुई पाङग्रे सवारी साधन(सवारी साधन मर्मत)</t>
  </si>
  <si>
    <t>कम्प्युटर ल्यापटप लगायतका सवै मेशिनरी ‍औजारको मर्मत(मेशिनरी तथा औजार मर्मत सम्भार तथा सञ्चालन खर्च)</t>
  </si>
  <si>
    <t>कार्यलय परिसरको निर्मित संरचनाको मर्मत संभार(भवन)</t>
  </si>
  <si>
    <t>कार्यालय सामान(कार्यालय मसलन्द सामान खर्च)</t>
  </si>
  <si>
    <t>विज्ञापन तथा सुचना प्रकाशन(कार्यालय सामान तथा सेवा(विज्ञापन तथा सुचना प्रकाशन)</t>
  </si>
  <si>
    <t>सेवा तथा परामर्श(अन्य)</t>
  </si>
  <si>
    <t xml:space="preserve">नभएको </t>
  </si>
  <si>
    <t>व्यक्ति करार (का.स.)(व्यक्ति करार)</t>
  </si>
  <si>
    <t>व्यक्ति करार (ह.स .चा.)(व्यक्ति करार)</t>
  </si>
  <si>
    <t>करार कर्मचारीका लागि पोषाक सुविधा(व्यक्ति करार)</t>
  </si>
  <si>
    <t>कार्यालय सुरक्षा तथा सरसफाई(अन्य सेवा)</t>
  </si>
  <si>
    <t>कर्मचारी सरुवा भ्रमण(आन्तरिक भ्रमण)</t>
  </si>
  <si>
    <t>वीमा तथा नवीकरण खर्च(वीमा सार्वजनिक सम्पति)</t>
  </si>
  <si>
    <t>स्वीकृत मनोरञ्जन चियापान अतिथी सत्कार लगायतका अन्य  खर्च(अन्य विविध खर्च)</t>
  </si>
  <si>
    <t xml:space="preserve">  ख)  चालु खर्च कार्यक्रमको जम्मा:</t>
  </si>
  <si>
    <t>कुल जम्मा खर्च</t>
  </si>
  <si>
    <t>उद्योग, पर्यटन, वन तथा वातावरण मन्त्रालय</t>
  </si>
  <si>
    <t>बजेट रु. लाखमा</t>
  </si>
  <si>
    <t>वार्षिक लक्ष्य</t>
  </si>
  <si>
    <t xml:space="preserve">भार </t>
  </si>
  <si>
    <t>आ)  चालु खर्च अन्तर्गतका कार्यक्रमहरु</t>
  </si>
  <si>
    <t>पाले पहरा भत्ता (पाले पहरा भत्ता)</t>
  </si>
  <si>
    <t>निजामती कर्मचारीहरुको पोशाक खर्च (कर्मचारी पोशाक)</t>
  </si>
  <si>
    <t>आ .व. :</t>
  </si>
  <si>
    <t>क) आन्तरिक : १) नेपाल सरकार :</t>
  </si>
  <si>
    <t>कार्यक्रम / आयोजनाको नाम :</t>
  </si>
  <si>
    <t>मोटरसाइकल खरिद (हवाईजहाज / हेलिकोप्टर खरिद)</t>
  </si>
  <si>
    <t>क)  पूँजीगत खर्च कार्यक्रमको जम्मा:</t>
  </si>
  <si>
    <t>बजेट तर्जुमासंग सम्बन्धित आर्थिक प्रशासन नियम २0 (१) बमोजिमको फाराम</t>
  </si>
  <si>
    <t>वार्षिक बजेट  (रू लाखमा):</t>
  </si>
  <si>
    <t>स्थान : (क) जिल्ला :</t>
  </si>
  <si>
    <t>सब डिभिजन वन कार्यालयको भवन निर्माण (भवन निर्माण )</t>
  </si>
  <si>
    <t>पूँजीगत सुधार खर्च (भवन) (पूँजीगत सुधार खर्च)</t>
  </si>
  <si>
    <t>कार्यालय संचालनसंग सम्बन्धी यन्त्र,उपकरण तथा मेशीन  औजारहरु (कार्यालय संचालनसंग सम्बन्धी यन्त्र,उपकरण तथा मेशीन औजार)</t>
  </si>
  <si>
    <t>अधिकृतस्तर नवौँ  (स्थायी कर्मचारी)</t>
  </si>
  <si>
    <t>अधिकृतस्तर सातौँ  (स्थायी कर्मचारी)</t>
  </si>
  <si>
    <t>अधिकृतस्तर छैटौँ  (स्थायी कर्मचारी)</t>
  </si>
  <si>
    <t>सहायकस्तर चौथो  (स्थायी कर्मचारी)</t>
  </si>
  <si>
    <t>ह.स.चा. पाँचौं स्तर  (स्थायी कर्मचारी)</t>
  </si>
  <si>
    <t>का. स. पाँचौं स्तर  (स्थायी कर्मचारी)</t>
  </si>
  <si>
    <t>वन रक्षक श्रेणी बिहिन पाचौ  (स्थायी कर्मचारी)</t>
  </si>
  <si>
    <t>स्थानीय भत्ता (स्थानीय भत्ता)</t>
  </si>
  <si>
    <t>स्थायी कर्मचारीको महंगी भत्ता  (महंगी भत्त)</t>
  </si>
  <si>
    <t>कर्मचारीहरुको बैठक भत्ता  (बैठक भत्ता)</t>
  </si>
  <si>
    <t>प्रसुती स्याहार भत्ता  (शिशु स्याहार भत्ता)</t>
  </si>
  <si>
    <t>निजामति  (खाद्यान्न) (निजामति)</t>
  </si>
  <si>
    <t>स्थायी कर्मचारी बीमा खर्च  (कर्मचारीको योगदानमा आधारित वीमा  कोष खर्च)</t>
  </si>
  <si>
    <t>धारा महशुल र तत् सम्बन्धी जडान शुल्क (धाराको महसुल)</t>
  </si>
  <si>
    <t>विद्युत महशुल र तत् सम्बन्धी जडान शुल्क (बिजुली महसुल)</t>
  </si>
  <si>
    <t>०७८।७९</t>
  </si>
  <si>
    <t>बजेट तर्जुमासंग सम्बन्धित आर्थिक प्रशासन नियम २0(१) बमोजिमको फाराम</t>
  </si>
  <si>
    <r>
      <t xml:space="preserve">आ .व. </t>
    </r>
    <r>
      <rPr>
        <b/>
        <sz val="8"/>
        <color rgb="FF000000"/>
        <rFont val="Calibri"/>
        <family val="2"/>
      </rPr>
      <t>:</t>
    </r>
  </si>
  <si>
    <r>
      <rPr>
        <sz val="10"/>
        <color theme="1"/>
        <rFont val="Calibri"/>
        <family val="2"/>
        <scheme val="minor"/>
      </rPr>
      <t>वार्षिक</t>
    </r>
    <r>
      <rPr>
        <b/>
        <sz val="7"/>
        <color rgb="FF000000"/>
        <rFont val="Kalimati"/>
        <charset val="1"/>
      </rPr>
      <t xml:space="preserve"> </t>
    </r>
    <r>
      <rPr>
        <b/>
        <sz val="10"/>
        <color rgb="FF000000"/>
        <rFont val="Nirmala UI"/>
        <family val="2"/>
      </rPr>
      <t>बजेट</t>
    </r>
    <r>
      <rPr>
        <b/>
        <sz val="10"/>
        <color rgb="FF000000"/>
        <rFont val="Kalimati"/>
        <charset val="1"/>
      </rPr>
      <t xml:space="preserve"> (</t>
    </r>
    <r>
      <rPr>
        <b/>
        <sz val="10"/>
        <color rgb="FF000000"/>
        <rFont val="Nirmala UI"/>
        <family val="2"/>
      </rPr>
      <t>रू लाखमा</t>
    </r>
    <r>
      <rPr>
        <b/>
        <sz val="10"/>
        <color rgb="FF000000"/>
        <rFont val="Kalimati"/>
        <charset val="1"/>
      </rPr>
      <t>):</t>
    </r>
  </si>
  <si>
    <r>
      <t xml:space="preserve">क) आन्तरिक : १) नेपाल सरकार </t>
    </r>
    <r>
      <rPr>
        <b/>
        <sz val="10"/>
        <color theme="1"/>
        <rFont val="Calibri"/>
        <family val="2"/>
      </rPr>
      <t>:</t>
    </r>
  </si>
  <si>
    <r>
      <t xml:space="preserve">कार्यक्रम / आयोजनाको नाम </t>
    </r>
    <r>
      <rPr>
        <b/>
        <sz val="8"/>
        <color rgb="FF000000"/>
        <rFont val="Calibri"/>
        <family val="2"/>
      </rPr>
      <t>:</t>
    </r>
  </si>
  <si>
    <r>
      <t xml:space="preserve">कार्यक्रम / </t>
    </r>
    <r>
      <rPr>
        <b/>
        <sz val="10"/>
        <color rgb="FF000000"/>
        <rFont val="Nirmala UI"/>
        <family val="2"/>
      </rPr>
      <t>आयोजनाको</t>
    </r>
    <r>
      <rPr>
        <b/>
        <sz val="10"/>
        <color rgb="FF000000"/>
        <rFont val="Kalimati"/>
        <charset val="1"/>
      </rPr>
      <t xml:space="preserve"> </t>
    </r>
    <r>
      <rPr>
        <b/>
        <sz val="10"/>
        <color rgb="FF000000"/>
        <rFont val="Nirmala UI"/>
        <family val="2"/>
      </rPr>
      <t>नाम :</t>
    </r>
  </si>
  <si>
    <t>स्थान :(क) जिल्ला :</t>
  </si>
  <si>
    <r>
      <t>क्र</t>
    </r>
    <r>
      <rPr>
        <b/>
        <sz val="10"/>
        <color rgb="FF000000"/>
        <rFont val="Kalimati"/>
        <charset val="1"/>
      </rPr>
      <t>.</t>
    </r>
    <r>
      <rPr>
        <sz val="10"/>
        <color rgb="FF000000"/>
        <rFont val="Kalimati"/>
        <charset val="1"/>
      </rPr>
      <t xml:space="preserve"> सं</t>
    </r>
    <r>
      <rPr>
        <b/>
        <sz val="10"/>
        <color rgb="FF000000"/>
        <rFont val="Kalimati"/>
        <charset val="1"/>
      </rPr>
      <t>.</t>
    </r>
  </si>
  <si>
    <t>अ) पूँजीगत खर्च अन्तर्गतका कार्यक्रमहरु</t>
  </si>
  <si>
    <t xml:space="preserve">आ .व. </t>
  </si>
  <si>
    <t>क) पूँजीगत खर्च कार्यक्रमको जम्मा:</t>
  </si>
  <si>
    <t>०७८/७९</t>
  </si>
  <si>
    <t xml:space="preserve"> सामुदायिक वन उपभोक्ता समूहको कार्ययोजना नविकरण ( वन तथा वातावरण संरक्षण निर्माण )</t>
  </si>
  <si>
    <t>लेखा अभिलेख, कार्यालय व्यवस्थापन र सुशासन अभिवृद्धि तालिम (वन तथा वातावरण संरक्षण निर्माण)</t>
  </si>
  <si>
    <t xml:space="preserve"> डढेलो नियन्त्रण सम्वन्धी स्कुल शिक्षा कार्यक्रम (जोखिम क्षेत्र केन्द्रित)(वन तथा वातावरण संरक्षण निर्माण)</t>
  </si>
  <si>
    <t>4.    वन, वन्यजन्तु संरक्षण र वन अपराध नियन्त्रण कार्यक्रम</t>
  </si>
  <si>
    <t xml:space="preserve"> पीडितसँग प्रदेश सरकार कार्यक्रम मार्फत मानव वन्यजन्तु द्वन्द्व व्यवस्थापन (प्याकेज)(वन तथा वातावरण संरक्षण निर्माण)</t>
  </si>
  <si>
    <t>6.  प्रचार प्रसार र प्रकाशन</t>
  </si>
  <si>
    <t>7 .  दिवश तथा समारोह</t>
  </si>
  <si>
    <t>क) पूँजी गत खर्च कार्यक्रमको जम्मा :</t>
  </si>
  <si>
    <t>आ) चालु खर्च अन्तर्गतका कार्यक्रमहरु</t>
  </si>
  <si>
    <t>10.  सुशासन अभिवृद्धी कार्यक्रम</t>
  </si>
  <si>
    <t xml:space="preserve"> योजना तर्जुमा गोष्ठी (अन्य)</t>
  </si>
  <si>
    <t xml:space="preserve"> चौमासिक र बार्षिक प्रगति समिक्षा गोष्ठी (अन्य)</t>
  </si>
  <si>
    <t xml:space="preserve"> स्थानीय तहसंग समन्वय बैठक (सव डिभिजन स्तर)(अन्य)</t>
  </si>
  <si>
    <t>हेक्टर</t>
  </si>
  <si>
    <t>समुह</t>
  </si>
  <si>
    <t xml:space="preserve">वटा </t>
  </si>
  <si>
    <t>कि.मि.</t>
  </si>
  <si>
    <t>वन कर्मचारी, सुरक्षा निकाय, सामुदायिक वन र संघ संस्थाको सहयोगमा डढेलो नियन्त्रण (प्याकेज)(वन तथा वातावरण संरक्षण निर्माण)</t>
  </si>
  <si>
    <t>3. वन डढेलो नियन्त्रण अभियान</t>
  </si>
  <si>
    <t>जिल्ला</t>
  </si>
  <si>
    <t>०७८/०७९</t>
  </si>
  <si>
    <t>हजार वटा</t>
  </si>
  <si>
    <t>वन उद्यम र पर्यापर्यटन प्रवर्द्धन कार्यक्रम</t>
  </si>
  <si>
    <t>क्षेत्र</t>
  </si>
  <si>
    <t>निजी तथा कृषि वन कार्यक्रम</t>
  </si>
  <si>
    <r>
      <t xml:space="preserve">कृषि वन प्रबर्धन कार्यक्रम </t>
    </r>
    <r>
      <rPr>
        <sz val="10"/>
        <color theme="1"/>
        <rFont val="Calibri"/>
        <family val="2"/>
      </rPr>
      <t>(</t>
    </r>
    <r>
      <rPr>
        <sz val="10"/>
        <color theme="1"/>
        <rFont val="Arial"/>
        <family val="2"/>
      </rPr>
      <t>वन तथा वातावरण संरक्षण निर्माण</t>
    </r>
    <r>
      <rPr>
        <sz val="10"/>
        <color theme="1"/>
        <rFont val="Calibri"/>
        <family val="2"/>
      </rPr>
      <t>)</t>
    </r>
  </si>
  <si>
    <t>नभएको</t>
  </si>
  <si>
    <r>
      <t>वृक्षारोपण योजना तयारी र कार्यान्वयन (वृहत्तर चक्ला वृक्षारोपण समेत)</t>
    </r>
    <r>
      <rPr>
        <sz val="10"/>
        <color theme="1"/>
        <rFont val="Calibri"/>
        <family val="2"/>
      </rPr>
      <t>(</t>
    </r>
    <r>
      <rPr>
        <sz val="10"/>
        <color theme="1"/>
        <rFont val="Arial"/>
        <family val="2"/>
      </rPr>
      <t>वन तथा वातावरण संरक्षण</t>
    </r>
    <r>
      <rPr>
        <sz val="10"/>
        <color theme="1"/>
        <rFont val="Calibri"/>
        <family val="2"/>
      </rPr>
      <t>)</t>
    </r>
  </si>
  <si>
    <t>   वन तथा भू-संरक्षण (संघ शसर्त अनुदान)[३०७९११२२३]</t>
  </si>
  <si>
    <t>कुल जम्मा</t>
  </si>
  <si>
    <t>११.५.१७.६</t>
  </si>
  <si>
    <t>११.५.१७.९</t>
  </si>
  <si>
    <t>मिति :</t>
  </si>
  <si>
    <t>तयार गर्नेको नाम, पद र दस्तखत :</t>
  </si>
  <si>
    <t>ख) चालु खर्च कार्यक्रमको जम्मा :</t>
  </si>
  <si>
    <t>1.वन सम्वर्द्धन प्रणालीमा आधारित दिगो वन व्यवस्थापन</t>
  </si>
  <si>
    <t>11.4.17.५५</t>
  </si>
  <si>
    <r>
      <t xml:space="preserve">सामुदायिक वनमा वन सम्वर्द्धन </t>
    </r>
    <r>
      <rPr>
        <sz val="10"/>
        <color rgb="FF000000"/>
        <rFont val="Calibri"/>
        <family val="1"/>
        <scheme val="minor"/>
      </rPr>
      <t>(</t>
    </r>
    <r>
      <rPr>
        <sz val="10"/>
        <color rgb="FF000000"/>
        <rFont val="Nirmala UI"/>
        <family val="2"/>
      </rPr>
      <t>थिनिङ्ग</t>
    </r>
    <r>
      <rPr>
        <sz val="10"/>
        <color rgb="FF000000"/>
        <rFont val="Calibri"/>
        <family val="1"/>
        <scheme val="minor"/>
      </rPr>
      <t>)</t>
    </r>
    <r>
      <rPr>
        <sz val="10"/>
        <color rgb="FF000000"/>
        <rFont val="Nirmala UI"/>
        <family val="2"/>
      </rPr>
      <t xml:space="preserve"> क्रियाकलाप </t>
    </r>
    <r>
      <rPr>
        <sz val="10"/>
        <color rgb="FF000000"/>
        <rFont val="Calibri"/>
        <family val="1"/>
        <scheme val="minor"/>
      </rPr>
      <t>(</t>
    </r>
    <r>
      <rPr>
        <sz val="10"/>
        <color rgb="FF000000"/>
        <rFont val="Nirmala UI"/>
        <family val="2"/>
      </rPr>
      <t>वन तथा वातावरण संरक्षण निर्माण</t>
    </r>
    <r>
      <rPr>
        <sz val="10"/>
        <color rgb="FF000000"/>
        <rFont val="Calibri"/>
        <family val="1"/>
        <scheme val="minor"/>
      </rPr>
      <t>)</t>
    </r>
    <r>
      <rPr>
        <sz val="10"/>
        <color rgb="FF000000"/>
        <rFont val="Nirmala UI"/>
        <family val="2"/>
      </rPr>
      <t xml:space="preserve"> </t>
    </r>
  </si>
  <si>
    <t>समूह</t>
  </si>
  <si>
    <t>11.4.17.८</t>
  </si>
  <si>
    <t>11.4.17.७</t>
  </si>
  <si>
    <t xml:space="preserve">11.4.17.९ </t>
  </si>
  <si>
    <t>11.4.17.१०</t>
  </si>
  <si>
    <t>11.4.17.१३</t>
  </si>
  <si>
    <t>11.4.17.५४</t>
  </si>
  <si>
    <t>11.4.17.२२७</t>
  </si>
  <si>
    <t>11.4.17.१७</t>
  </si>
  <si>
    <t>11.4.17.१९</t>
  </si>
  <si>
    <t>11.4.17.२०</t>
  </si>
  <si>
    <t>11.4.17.2२</t>
  </si>
  <si>
    <t>11.4.17.2३</t>
  </si>
  <si>
    <t>11.4.17.2४</t>
  </si>
  <si>
    <t>11.4.17.2२८</t>
  </si>
  <si>
    <r>
      <t xml:space="preserve">वन डढेलो नियन्त्रणका लागी जोनिङ संजाल निर्माण अन्तरकृया तथा परिचालन </t>
    </r>
    <r>
      <rPr>
        <sz val="10"/>
        <color rgb="FF000000"/>
        <rFont val="Calibri"/>
        <family val="1"/>
        <scheme val="minor"/>
      </rPr>
      <t>(</t>
    </r>
    <r>
      <rPr>
        <sz val="10"/>
        <color rgb="FF000000"/>
        <rFont val="Nirmala UI"/>
        <family val="2"/>
      </rPr>
      <t>जोखिम क्षेत्र केन्द्रत</t>
    </r>
    <r>
      <rPr>
        <sz val="10"/>
        <color rgb="FF000000"/>
        <rFont val="Calibri"/>
        <family val="1"/>
        <scheme val="minor"/>
      </rPr>
      <t>)</t>
    </r>
    <r>
      <rPr>
        <sz val="10"/>
        <color rgb="FF000000"/>
        <rFont val="Nirmala UI"/>
        <family val="2"/>
      </rPr>
      <t xml:space="preserve"> </t>
    </r>
    <r>
      <rPr>
        <sz val="10"/>
        <color rgb="FF000000"/>
        <rFont val="Calibri"/>
        <family val="1"/>
        <scheme val="minor"/>
      </rPr>
      <t>(</t>
    </r>
    <r>
      <rPr>
        <sz val="10"/>
        <color rgb="FF000000"/>
        <rFont val="Nirmala UI"/>
        <family val="2"/>
      </rPr>
      <t>प्याकेज</t>
    </r>
    <r>
      <rPr>
        <sz val="10"/>
        <color rgb="FF000000"/>
        <rFont val="Calibri"/>
        <family val="1"/>
        <scheme val="minor"/>
      </rPr>
      <t>)</t>
    </r>
    <r>
      <rPr>
        <sz val="10"/>
        <color rgb="FF000000"/>
        <rFont val="Nirmala UI"/>
        <family val="2"/>
      </rPr>
      <t xml:space="preserve"> </t>
    </r>
    <r>
      <rPr>
        <sz val="10"/>
        <color rgb="FF000000"/>
        <rFont val="Calibri"/>
        <family val="1"/>
        <scheme val="minor"/>
      </rPr>
      <t>(</t>
    </r>
    <r>
      <rPr>
        <sz val="10"/>
        <color rgb="FF000000"/>
        <rFont val="Nirmala UI"/>
        <family val="2"/>
      </rPr>
      <t>वन तथा वातावरण संरक्षण निर्माण</t>
    </r>
    <r>
      <rPr>
        <sz val="10"/>
        <color rgb="FF000000"/>
        <rFont val="Calibri"/>
        <family val="1"/>
        <scheme val="minor"/>
      </rPr>
      <t>)</t>
    </r>
    <r>
      <rPr>
        <sz val="10"/>
        <color rgb="FF000000"/>
        <rFont val="Nirmala UI"/>
        <family val="2"/>
      </rPr>
      <t xml:space="preserve"> </t>
    </r>
  </si>
  <si>
    <t>11.4.17.2६</t>
  </si>
  <si>
    <t xml:space="preserve">11.4.17.2२९ </t>
  </si>
  <si>
    <r>
      <t xml:space="preserve">वन तथा वन्यजन्तु सम्बन्धी मुद्दाको अनुसन्धान, तहकिकात र मुद्दा दायरी </t>
    </r>
    <r>
      <rPr>
        <sz val="10"/>
        <color rgb="FF000000"/>
        <rFont val="Calibri"/>
        <family val="1"/>
        <scheme val="minor"/>
      </rPr>
      <t>(वन अपराध नियन्त्रणमा सरोकारवालवीच समन्वय वैठक समेत)(प्याकेज)</t>
    </r>
    <r>
      <rPr>
        <sz val="10"/>
        <color rgb="FF000000"/>
        <rFont val="Nirmala UI"/>
        <family val="2"/>
      </rPr>
      <t xml:space="preserve"> (वन तथा वातावरण संरक्षण निर्माण)</t>
    </r>
  </si>
  <si>
    <t xml:space="preserve"> जिल्ला</t>
  </si>
  <si>
    <t>11.4.17.३०</t>
  </si>
  <si>
    <t xml:space="preserve">11.4.17.३२ </t>
  </si>
  <si>
    <t>11.4.17.३३</t>
  </si>
  <si>
    <t xml:space="preserve"> वन्यजन्तु संरक्षण र उद्दारका लागि र्‍‍यापिड रेस्पोन्स टिम (Rapid Response Team) परिचालन (प्याकेज)(वन तथा वातावरण संरक्षण निर्माण)</t>
  </si>
  <si>
    <t>11.4.17.४७</t>
  </si>
  <si>
    <t>11.4.17.३७</t>
  </si>
  <si>
    <t>11.4.17.३८</t>
  </si>
  <si>
    <t>2.7.25.१</t>
  </si>
  <si>
    <t>2.7.25.३</t>
  </si>
  <si>
    <t>2.7.25.४</t>
  </si>
  <si>
    <t>2.7.25.६</t>
  </si>
  <si>
    <t>2.7.25.७</t>
  </si>
  <si>
    <t>2.7.25.८</t>
  </si>
  <si>
    <t>11.4.17.११४</t>
  </si>
  <si>
    <r>
      <rPr>
        <b/>
        <sz val="10"/>
        <color rgb="FF000000"/>
        <rFont val="Kalimati"/>
        <charset val="1"/>
      </rPr>
      <t>पर्यापर्यटन विकाश तथा प्रवधन कार्यक्रम</t>
    </r>
    <r>
      <rPr>
        <sz val="10"/>
        <color rgb="FF000000"/>
        <rFont val="Kalimati"/>
        <charset val="1"/>
      </rPr>
      <t xml:space="preserve"> </t>
    </r>
  </si>
  <si>
    <t>11.4.17.२५४</t>
  </si>
  <si>
    <t>11.4.17.२६९</t>
  </si>
  <si>
    <t xml:space="preserve">सातदोवाटी गुरुङगाउँ जाने वातावरणमैत्री पदमार्ग निर्माण, रोल्पा (वन तथा वातावरण संरक्षण निर्माण) </t>
  </si>
  <si>
    <t>11.4.17.२७०</t>
  </si>
  <si>
    <t>11.1.2.1</t>
  </si>
  <si>
    <t>1.1.1.४</t>
  </si>
  <si>
    <t>1.1.1.५</t>
  </si>
  <si>
    <t>1.1.1.६</t>
  </si>
  <si>
    <t>1.1.1.७</t>
  </si>
  <si>
    <t>1.1.1.८</t>
  </si>
  <si>
    <t>1.1.1.९</t>
  </si>
  <si>
    <t>1.1.1.१०</t>
  </si>
  <si>
    <t>1.2.4.१</t>
  </si>
  <si>
    <t>2.4.1.२</t>
  </si>
  <si>
    <t>2.3.9.१</t>
  </si>
  <si>
    <t>2.3.2.१</t>
  </si>
  <si>
    <t>2.3.1.१</t>
  </si>
  <si>
    <t>2.2.3.१</t>
  </si>
  <si>
    <t>2.2.2.१</t>
  </si>
  <si>
    <t>2.1.10.१</t>
  </si>
  <si>
    <t>2.4.14.१</t>
  </si>
  <si>
    <t>2.5.3.१</t>
  </si>
  <si>
    <t>2.5.7.१</t>
  </si>
  <si>
    <t>2.5.7.२</t>
  </si>
  <si>
    <t>2.5.7.३</t>
  </si>
  <si>
    <t>2.5.7.४</t>
  </si>
  <si>
    <t>2.5.10.२</t>
  </si>
  <si>
    <t>2.8.1.२</t>
  </si>
  <si>
    <t>अनुगमन मुल्याङ्कन तथा कार्यक्रम कार्यान्वयन भ्रमण  खर्च(अनुगमन मुल्याङ्कन तथा कार्यक्रम कार्यान्वयन भ्रमण  खर्च )</t>
  </si>
  <si>
    <t>2.8.2.१</t>
  </si>
  <si>
    <t>2.9.9.१</t>
  </si>
  <si>
    <t>१.१.१.१२</t>
  </si>
  <si>
    <r>
      <t xml:space="preserve">संघमा फाजील दरवन्दीमा रही प्रदेश अन्तर्गतका डिभिजन वन कार्यालयहरुमा कार्यरत रहेका फरेष्टरहरुको खाध्यान्न </t>
    </r>
    <r>
      <rPr>
        <sz val="11"/>
        <color theme="1"/>
        <rFont val="Calibri"/>
        <family val="2"/>
      </rPr>
      <t>(</t>
    </r>
    <r>
      <rPr>
        <sz val="11"/>
        <color theme="1"/>
        <rFont val="Arial"/>
        <family val="2"/>
      </rPr>
      <t>स्थायी कर्मचारी</t>
    </r>
    <r>
      <rPr>
        <sz val="11"/>
        <color theme="1"/>
        <rFont val="Calibri"/>
        <family val="2"/>
      </rPr>
      <t>)</t>
    </r>
  </si>
  <si>
    <t>संघमा फाजील दरवन्दीमा रही प्रदेश अन्तर्गतका डिभिजन वन कार्यालयहरुमा कार्यरत रहेका फरेष्टरहरुको पोशाक (स्थायी कर्मचारी)</t>
  </si>
  <si>
    <t>संघमा फाजील दरवन्दीमा रही प्रदेश अन्तर्गतका डिभिजन वन कार्यालयहरुमा कार्यरत रहेका फरेष्टरहरुको स्थानीय भत्ता स्थायी कर्मचारी)</t>
  </si>
  <si>
    <t>१.१.१.१३</t>
  </si>
  <si>
    <t>१.१.१.१४</t>
  </si>
  <si>
    <t>१.१.१.१५</t>
  </si>
  <si>
    <t>१.१.१.१६</t>
  </si>
  <si>
    <r>
      <t xml:space="preserve">संघमा फाजील दरवन्दीमा रही प्रदेश अन्तर्गतका डिभिजन वन कार्यालयहरुमा कार्यरत रहेका फरेष्टरहरुको तलव </t>
    </r>
    <r>
      <rPr>
        <sz val="11"/>
        <color theme="1"/>
        <rFont val="Calibri"/>
        <family val="1"/>
        <scheme val="minor"/>
      </rPr>
      <t>(</t>
    </r>
    <r>
      <rPr>
        <sz val="11"/>
        <color theme="1"/>
        <rFont val="Arial"/>
        <family val="2"/>
      </rPr>
      <t>स्थायी कर्मचारी)</t>
    </r>
  </si>
  <si>
    <t>संघमा फाजील दरवन्दीमा रही प्रदेश अन्तर्गतका डिभिजन वन कार्यालयहरुमा कार्यरत रहेका फरेष्टरहरुको महगी भत्ता (स्थायी कर्मचारी)</t>
  </si>
  <si>
    <r>
      <t>ख</t>
    </r>
    <r>
      <rPr>
        <sz val="11"/>
        <color theme="1"/>
        <rFont val="Calibri"/>
        <family val="2"/>
      </rPr>
      <t>)</t>
    </r>
  </si>
  <si>
    <t>चालु खर्च अन्तर्गतका कार्यक्रमहरु</t>
  </si>
  <si>
    <r>
      <t>आ</t>
    </r>
    <r>
      <rPr>
        <sz val="10"/>
        <color rgb="FF000000"/>
        <rFont val="Calibri"/>
        <family val="1"/>
        <scheme val="minor"/>
      </rPr>
      <t>)</t>
    </r>
    <r>
      <rPr>
        <sz val="10"/>
        <color rgb="FF000000"/>
        <rFont val="Kalimati"/>
        <charset val="1"/>
      </rPr>
      <t xml:space="preserve"> </t>
    </r>
  </si>
  <si>
    <t>चालु खर्च कार्यक्रमको जम्मा</t>
  </si>
  <si>
    <t>अ)</t>
  </si>
  <si>
    <t xml:space="preserve"> पूँजीगत खर्च अन्तर्गतका कार्यक्रमहरु</t>
  </si>
  <si>
    <t>नर्सरी तथा बिरुवा उत्पादन</t>
  </si>
  <si>
    <t>११.४.१७.७०</t>
  </si>
  <si>
    <r>
      <t xml:space="preserve">नर्सरी मर्मत/स्तरोन्नति </t>
    </r>
    <r>
      <rPr>
        <sz val="10"/>
        <color theme="1"/>
        <rFont val="Calibri"/>
        <family val="2"/>
      </rPr>
      <t>(</t>
    </r>
    <r>
      <rPr>
        <sz val="10"/>
        <color theme="1"/>
        <rFont val="Arial"/>
        <family val="2"/>
      </rPr>
      <t>वन तथा वातावरण संरक्षण</t>
    </r>
    <r>
      <rPr>
        <sz val="10"/>
        <color theme="1"/>
        <rFont val="Calibri"/>
        <family val="2"/>
      </rPr>
      <t>)</t>
    </r>
  </si>
  <si>
    <t>गत वर्षको बिरुवा स्याहार सम्भार (वहुवर्षीयको रुपमा अल्या भइ आएको) (वन तथा वातावरण संरक्षण)</t>
  </si>
  <si>
    <t>आगामी वर्षका लागि बिरुवा उत्पादन (वहुवर्षीय) (वन तथा वातावरण संरक्षण)</t>
  </si>
  <si>
    <t>चालु आ.व.को लागि बिरुवा उत्पादन (एकवर्षीय) (वन तथा वातावरण संरक्षण)</t>
  </si>
  <si>
    <t>११.४.१७.११८</t>
  </si>
  <si>
    <t>११.४.१७.११९</t>
  </si>
  <si>
    <t>११.४.१७.१२०</t>
  </si>
  <si>
    <t>११.४.१७.२०२</t>
  </si>
  <si>
    <r>
      <t xml:space="preserve">प्रविधीयुक्त वन नर्सरी निर्माण तथा व्यवस्थापन </t>
    </r>
    <r>
      <rPr>
        <sz val="10"/>
        <color theme="1"/>
        <rFont val="Calibri"/>
        <family val="2"/>
      </rPr>
      <t>(</t>
    </r>
    <r>
      <rPr>
        <sz val="10"/>
        <color theme="1"/>
        <rFont val="Arial"/>
        <family val="2"/>
      </rPr>
      <t>प्याकेज</t>
    </r>
    <r>
      <rPr>
        <sz val="10"/>
        <color theme="1"/>
        <rFont val="Calibri"/>
        <family val="2"/>
      </rPr>
      <t>)</t>
    </r>
    <r>
      <rPr>
        <sz val="10"/>
        <color theme="1"/>
        <rFont val="Arial"/>
        <family val="2"/>
      </rPr>
      <t xml:space="preserve"> (वन तथा वातावरण संरक्षण)</t>
    </r>
  </si>
  <si>
    <t>गत विगत बर्षहरुमा रोपण भएका क्षेत्रको पुनः रोपण, स्याहार सम्भार र संरक्षण (वन तथा वातावरण संरक्षण)</t>
  </si>
  <si>
    <t>११.४.१७.१९६.१</t>
  </si>
  <si>
    <t>११.४.१७.१२१</t>
  </si>
  <si>
    <t>११.४.१७.१९६</t>
  </si>
  <si>
    <t>११.४.१७.१३०</t>
  </si>
  <si>
    <t>११.४.१७.१३२</t>
  </si>
  <si>
    <t>क्र.स.</t>
  </si>
  <si>
    <t xml:space="preserve">क) </t>
  </si>
  <si>
    <t>पूँजीगत खर्च कार्यक्रमको जम्मा:</t>
  </si>
  <si>
    <t>पूँजीगत खर्च अन्तर्गतका कार्यक्रमहरु</t>
  </si>
  <si>
    <t xml:space="preserve">आ) </t>
  </si>
  <si>
    <t>कम्पोनेन्ट नभएको</t>
  </si>
  <si>
    <t>जडिवुटी उत्पादन, खेती विस्तार, भण्डारण (वन तथा वातावरण संरक्षण )</t>
  </si>
  <si>
    <t>सहकारी/समूह मार्फत जडिवुटीका उत्पादन खेती विस्तार भण्डारण प्रशोधन र वजारीकरण (वन तथा वातावरण संरक्षण )</t>
  </si>
  <si>
    <t>२.३.१२.३</t>
  </si>
  <si>
    <t>२.३.१२.१</t>
  </si>
  <si>
    <t>२.३.१२.२</t>
  </si>
  <si>
    <t>२.३.१२.४</t>
  </si>
  <si>
    <t>कृषि वन तथा वृहत्तर हरियाली प्रवर्द्धन कार्यक्रम</t>
  </si>
  <si>
    <t>जडिवुटी तथा गैरकाष्ठ वन पैदावार विकास कार्यक्रम</t>
  </si>
  <si>
    <t>वन वातावरण तथा भू-संरक्षण मन्त्रालय</t>
  </si>
  <si>
    <r>
      <t xml:space="preserve">जडिवुटी पकेट क्षेत्र पहिचान र अद्यावधिक </t>
    </r>
    <r>
      <rPr>
        <sz val="11"/>
        <color theme="1"/>
        <rFont val="Calibri"/>
        <family val="2"/>
      </rPr>
      <t>(</t>
    </r>
    <r>
      <rPr>
        <sz val="11"/>
        <color theme="1"/>
        <rFont val="Arial"/>
        <family val="2"/>
      </rPr>
      <t>प्याकेज</t>
    </r>
    <r>
      <rPr>
        <sz val="11"/>
        <color theme="1"/>
        <rFont val="Calibri"/>
        <family val="2"/>
      </rPr>
      <t>)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Calibri"/>
        <family val="2"/>
      </rPr>
      <t>(</t>
    </r>
    <r>
      <rPr>
        <sz val="11"/>
        <color theme="1"/>
        <rFont val="Arial"/>
        <family val="2"/>
      </rPr>
      <t>वन तथा वातावरण संरक्षण निर्माण</t>
    </r>
    <r>
      <rPr>
        <sz val="11"/>
        <color theme="1"/>
        <rFont val="Calibri"/>
        <family val="2"/>
      </rPr>
      <t>)</t>
    </r>
  </si>
  <si>
    <t>११.४.१७.५६</t>
  </si>
  <si>
    <r>
      <rPr>
        <sz val="10"/>
        <color rgb="FF000000"/>
        <rFont val="Calibri"/>
        <family val="1"/>
        <scheme val="minor"/>
      </rPr>
      <t>अ)</t>
    </r>
    <r>
      <rPr>
        <sz val="10"/>
        <color rgb="FF000000"/>
        <rFont val="Kalimati"/>
        <charset val="1"/>
      </rPr>
      <t xml:space="preserve"> </t>
    </r>
  </si>
  <si>
    <t>पकेट क्षेत्र स्तरीय जडीवुटी खेती विस्तार सञ्जाल गठन तथा परिचालन (प्याकेज) (वन तथा वातावरण संरक्षण निर्माण)</t>
  </si>
  <si>
    <t>पकेट क्षेत्र स्तरीय जडीवुटी खेती विस्तार सञ्जाललाई क्षमता विकास र अध्ययन भ्रमन  (प्याकेज) (वन तथा वातावरण संरक्षण निर्माण)</t>
  </si>
  <si>
    <t>जडिवुटी तथा गैरकाष्ठ वन पैदावारमा आधारित सामुदायिक उदयोम प्रवर्त्धनमा सहयोग (प्याकेज) (वन तथा वातावरण संरक्षण निर्माण)</t>
  </si>
  <si>
    <t>जडिवुटी नर्सरी निर्माण, मर्मत तथा स्तररोन्नति (वन तथा वातावरण संरक्षण निर्माण)</t>
  </si>
  <si>
    <t xml:space="preserve">एक पकेट क्षेत्र एक जडिवुटी खेति विस्तारमा कृषकलाई निशुल्क विरुवा, ढुवानी, मलखाँद र रोपणमा सहुलियत (वन तथा वातावरण संरक्षण निर्माण) </t>
  </si>
  <si>
    <r>
      <t xml:space="preserve">विगत वर्षहरुमा निजी क्षेत्रमा वृक्षारोपण गरिएका जडिवुटी खेतिको स्याहार सम्भारमा सहयोग </t>
    </r>
    <r>
      <rPr>
        <sz val="11"/>
        <color theme="1"/>
        <rFont val="Calibri"/>
        <family val="2"/>
      </rPr>
      <t xml:space="preserve">( पुनरोपण समेत ) (वन तथा वातावरण संरक्षण निर्माण) </t>
    </r>
  </si>
  <si>
    <t xml:space="preserve">पकेट क्षेत्रमा सामुदायिक तथा सार्वजनिक जग्गामा जडिवुटी खेति विस्तारमा सहयोग (वन तथा वातावरण संरक्षण निर्माण) </t>
  </si>
  <si>
    <t>उच्च पहाडी क्षेत्रमा ओखर विकास कार्यक्रम (प्याकेज) (वन तथा वातावरण संरक्षण निर्माण)</t>
  </si>
  <si>
    <t>पूँजीगत खर्च कार्यक्रमको जम्मा</t>
  </si>
  <si>
    <t>आ)</t>
  </si>
  <si>
    <t>२.७.२५.१३</t>
  </si>
  <si>
    <r>
      <t xml:space="preserve">जडिवुटी खेति विस्तारमा सहजीकरण (प्याकेज) </t>
    </r>
    <r>
      <rPr>
        <sz val="11"/>
        <color theme="1"/>
        <rFont val="Calibri"/>
        <family val="2"/>
      </rPr>
      <t>(अन्य)</t>
    </r>
  </si>
  <si>
    <t>२.७.२५.१४</t>
  </si>
  <si>
    <t>ख)</t>
  </si>
  <si>
    <t>११.४.१७.५९</t>
  </si>
  <si>
    <t>११.४.१७.६०</t>
  </si>
  <si>
    <t>११.४.१७.६४</t>
  </si>
  <si>
    <t>११.४.१७.६५</t>
  </si>
  <si>
    <t>११.४.१७.२१८</t>
  </si>
  <si>
    <t>११.४.१७.२१९</t>
  </si>
  <si>
    <t>११.४.१७.२२१</t>
  </si>
  <si>
    <t>११.४.१७.२२२</t>
  </si>
  <si>
    <t>११.४.१७.२२३</t>
  </si>
  <si>
    <t>११.४.१७.२३१</t>
  </si>
  <si>
    <t>क)</t>
  </si>
  <si>
    <t>जलाधार संरक्षण तथा ज्षजस्थापन कार्यक्रम (संघ शसर्त अनुदान)</t>
  </si>
  <si>
    <t>११.४.१७.१७९</t>
  </si>
  <si>
    <t>तेह्रकुने जलजला दह घेरावार तथा संरक्षण, रोल्पा (वन तथा वातावरण संरक्षण निर्माण)</t>
  </si>
  <si>
    <r>
      <rPr>
        <sz val="10"/>
        <color rgb="FF000000"/>
        <rFont val="Calibri"/>
        <family val="1"/>
        <scheme val="minor"/>
      </rPr>
      <t>क)</t>
    </r>
    <r>
      <rPr>
        <sz val="10"/>
        <color rgb="FF000000"/>
        <rFont val="Kalimati"/>
        <charset val="1"/>
      </rPr>
      <t xml:space="preserve"> </t>
    </r>
  </si>
  <si>
    <t>राष्ट्रिय वन विकाश तथा व्यवस्थापन कार्यक्रम (संघ शसर्त अनुदान)</t>
  </si>
  <si>
    <t>सामुदायिक वनमा दिगो वन व्यवस्थापन (वन तथा वातावरण संरक्षण सुधार)</t>
  </si>
  <si>
    <t>११.५.१७.७</t>
  </si>
  <si>
    <t>११.५.१७.१०</t>
  </si>
  <si>
    <t>सिमसार क्षेत्रको संरक्षण तथा व्यवस्थापन (वन तथा वातावरण संरक्षण सुधार)</t>
  </si>
  <si>
    <t xml:space="preserve">फलफूल विरुवा उत्पादन, वृक्षारोपण (वन तथा वातावरण संरक्षण सुधार) </t>
  </si>
  <si>
    <r>
      <t xml:space="preserve">विरुवा </t>
    </r>
    <r>
      <rPr>
        <sz val="11"/>
        <color theme="1"/>
        <rFont val="Calibri"/>
        <family val="2"/>
      </rPr>
      <t>(</t>
    </r>
    <r>
      <rPr>
        <sz val="11"/>
        <color theme="1"/>
        <rFont val="Arial"/>
        <family val="2"/>
      </rPr>
      <t>वन जडिवुटी</t>
    </r>
    <r>
      <rPr>
        <sz val="11"/>
        <color theme="1"/>
        <rFont val="Calibri"/>
        <family val="1"/>
        <scheme val="minor"/>
      </rPr>
      <t>)</t>
    </r>
    <r>
      <rPr>
        <sz val="11"/>
        <color theme="1"/>
        <rFont val="Arial"/>
        <family val="2"/>
      </rPr>
      <t xml:space="preserve"> उत्पादन वृक्षारोपण (वन तथा वातावरण संरक्षण सुधार) </t>
    </r>
  </si>
  <si>
    <t xml:space="preserve">पर्यापर्यटन प्रवर्द्धन (वन तथा वातावरण संरक्षण सुधार) </t>
  </si>
  <si>
    <t>२.३.१२.५</t>
  </si>
  <si>
    <t xml:space="preserve">वन डढेलो नियन्त्रण तथा व्यवस्थापन योजना कार्यान्वयन (वन तथा वातावरण संरक्षण) </t>
  </si>
  <si>
    <t>चालु खर्च  कार्यक्रमको जम्मा</t>
  </si>
  <si>
    <r>
      <rPr>
        <sz val="10"/>
        <color rgb="FF000000"/>
        <rFont val="Calibri"/>
        <family val="1"/>
        <scheme val="minor"/>
      </rPr>
      <t>ख)</t>
    </r>
    <r>
      <rPr>
        <sz val="10"/>
        <color rgb="FF000000"/>
        <rFont val="Kalimati"/>
        <charset val="1"/>
      </rPr>
      <t xml:space="preserve"> </t>
    </r>
  </si>
  <si>
    <t>११.५.१७.१२</t>
  </si>
  <si>
    <t xml:space="preserve"> कार्यक्रमहरु</t>
  </si>
  <si>
    <t>पुँजिगत तर्फ</t>
  </si>
  <si>
    <t>चालु तर्फ</t>
  </si>
  <si>
    <t>जम्मा</t>
  </si>
  <si>
    <t>जडीबुटी-संघ सशर्त</t>
  </si>
  <si>
    <t xml:space="preserve">वन. वन्यजन्तु. जैविक विविधता तथा संरक्षण </t>
  </si>
  <si>
    <t>वन. वन्यजन्तु. जैविक विवधता  संरक्षण तथा व्यवस्थापन कार्यक्रम</t>
  </si>
  <si>
    <t>जडीबुटी-प्रदेश</t>
  </si>
  <si>
    <t>जलाधार संरक्षण तथा व्यवस्थापन -संघ सशर्त</t>
  </si>
  <si>
    <t>राष्ट्रिय वन विकाश तथा व्यवस्थापन (संघ शसर्त अनुदान)</t>
  </si>
  <si>
    <t>पुँजीगत खर्च कार्यक्रमको जम्मा</t>
  </si>
  <si>
    <t>कृषि वन तथा वृहत्तर हरियाली प्रवर्द्धन</t>
  </si>
  <si>
    <t>क्र.सं.</t>
  </si>
  <si>
    <r>
      <t xml:space="preserve">११. सेवा मार्फत सेवा प्रभाह </t>
    </r>
    <r>
      <rPr>
        <sz val="10"/>
        <color rgb="FF000000"/>
        <rFont val="Calibri"/>
        <family val="1"/>
        <scheme val="minor"/>
      </rPr>
      <t xml:space="preserve">(अन्य) </t>
    </r>
    <r>
      <rPr>
        <sz val="10"/>
        <color rgb="FF000000"/>
        <rFont val="Kalimati"/>
        <charset val="1"/>
      </rPr>
      <t>समन्वय, योजना तर्जुमा र प्रगती समिक्षा गोष्ठी</t>
    </r>
  </si>
  <si>
    <t>जडिवुटी फोकल टिम बैठक सञ्चालन (प्याकेज) (अन्य)</t>
  </si>
  <si>
    <t>२. सामुदायिक तथा कवुलियती वन विकास कार्यक्रम</t>
  </si>
  <si>
    <t>जलजला क्षेत्र पर्यापर्यटन तथा वन संरक्षण कार्यक्रम,
रोल्पा (वन तथा वातावरण संरक्षण निर्माण)</t>
  </si>
  <si>
    <t xml:space="preserve"> ताल तलैया तथा सिमसार क्षेत्रहरुको पुनस्थापना, निर्माण र संरक्षण (वन तथा वातावरण संरक्षण निर्माण)</t>
  </si>
  <si>
    <r>
      <t xml:space="preserve">जडिवुटी  विकाश कार्यक्रम </t>
    </r>
    <r>
      <rPr>
        <b/>
        <sz val="10"/>
        <color rgb="FF000000"/>
        <rFont val="Calibri"/>
        <family val="1"/>
        <scheme val="minor"/>
      </rPr>
      <t>(</t>
    </r>
    <r>
      <rPr>
        <b/>
        <sz val="10"/>
        <color rgb="FF000000"/>
        <rFont val="Kalimati"/>
        <charset val="1"/>
      </rPr>
      <t xml:space="preserve"> संघ शसर्त अनुदान </t>
    </r>
    <r>
      <rPr>
        <b/>
        <sz val="10"/>
        <color rgb="FF000000"/>
        <rFont val="Calibri"/>
        <family val="1"/>
        <scheme val="minor"/>
      </rPr>
      <t>)</t>
    </r>
    <r>
      <rPr>
        <b/>
        <sz val="10"/>
        <color rgb="FF000000"/>
        <rFont val="Kalimati"/>
        <charset val="1"/>
      </rPr>
      <t xml:space="preserve"> </t>
    </r>
  </si>
  <si>
    <t>पकेट क्षेत्र केन्द्रित प्रजाति विशेष जडिवुटी विरुवा उत्पादन (वन तथा वातावरण संरक्षण निर्माण)</t>
  </si>
  <si>
    <t>आर्थिक महत्वका जडिवुटीहरुको स्व:स्थानिय संरक्षण (प्याकेज) (वन तथा वातावरण संरक्षण निर्माण)</t>
  </si>
  <si>
    <t>वन, वन्यजन्तु, अतिक्रमण, चोरी निकासी तथा चोरी शिकारी नियन्त्रण सम्बन्धी प्रचार प्रसार (पर्चा, पम्पलेट, होडिङ बोर्ड, भित्ते लेखन, रेडियो , टेलिभिजन पत्रपत्रिका समेत ) तथा बार्षिक प्रगति प्रतिवेदन पुस्तिका प्रकाशन (प्याकेज)(वन तथा वातावरण संरक्षण निर्माण)</t>
  </si>
  <si>
    <t>वन डढेलो सप्ताह आयोजना (वन तथा वातावरण संरक्षण निर्माण)</t>
  </si>
  <si>
    <r>
      <t xml:space="preserve">ऐतिहासिक गुरिल्ला ट्रेल निर्माण, रोल्पा </t>
    </r>
    <r>
      <rPr>
        <sz val="10"/>
        <color rgb="FF000000"/>
        <rFont val="Calibri"/>
        <family val="2"/>
      </rPr>
      <t>(वन तथा वातावरण संरक्षण निर्माण)</t>
    </r>
  </si>
  <si>
    <t>अग्नी रेखा सरसफाइ तथा मर्मत सम्भार (वन तथा वातावरण संरक्षण निर्माण )</t>
  </si>
  <si>
    <t>कबुलियती वनमा वन व्यवस्थापन तथा जीविको पार्जन सुधार योजना कार्यक्रम (वन तथा वातावरण संरक्षण निर्माण)</t>
  </si>
  <si>
    <t xml:space="preserve"> वन अपराध नियन्त्रण (सूचना संकलन र गस्ती परिचालन समेत) (वन तथा वातावरण संरक्षण निर्माण)</t>
  </si>
  <si>
    <r>
      <t>वन भित्रको पत्कर व्यवस्थापनबाट प्राङ्गारिक मल उत्पादन उद्यम सञ्चालनमा सहयोग (जोखिम क्षेत्र केन्द्रीत नमुना अभ्यास)(वन तथा वातावरण संरक्षण निर्माण</t>
    </r>
    <r>
      <rPr>
        <sz val="10"/>
        <color rgb="FF000000"/>
        <rFont val="Calibri"/>
        <family val="2"/>
      </rPr>
      <t>)</t>
    </r>
  </si>
  <si>
    <r>
      <t xml:space="preserve">एतिहासिक तिला क्षेत्रमा डिपिआर अनुसार पर्यटकिय पुर्वाधार निर्माण, त्रिवेणी ७, रोल्पा </t>
    </r>
    <r>
      <rPr>
        <sz val="10"/>
        <color rgb="FF000000"/>
        <rFont val="Calibri"/>
        <family val="2"/>
      </rPr>
      <t>(</t>
    </r>
    <r>
      <rPr>
        <sz val="10"/>
        <color rgb="FF000000"/>
        <rFont val="Kalimati"/>
        <charset val="1"/>
      </rPr>
      <t>वन तथा वातावरण संरक्षण निर्माण</t>
    </r>
    <r>
      <rPr>
        <sz val="10"/>
        <color rgb="FF000000"/>
        <rFont val="Calibri"/>
        <family val="2"/>
      </rPr>
      <t>)</t>
    </r>
    <r>
      <rPr>
        <sz val="10"/>
        <color rgb="FF000000"/>
        <rFont val="Kalimati"/>
        <charset val="1"/>
      </rPr>
      <t xml:space="preserve"> </t>
    </r>
  </si>
  <si>
    <t xml:space="preserve"> सामुदायिक वनको अनुगमन, मूल्यांकन र अभिलेखिकरण (वन तथा वातावरण संरक्षण निर्माण )</t>
  </si>
  <si>
    <t>पुँजिगत खर्च अन्तर्गतका कार्यक्रमहरु</t>
  </si>
  <si>
    <t>कुल बजेट रु. लाखमा</t>
  </si>
  <si>
    <t>डिभिजन वन कार्यालय</t>
  </si>
  <si>
    <t>वन तथा भू-संरक्षण-संघ सशर्त अनुदान</t>
  </si>
  <si>
    <t>कार्यक्रम तर्फको जम्मा</t>
  </si>
  <si>
    <t>प्रशासनिक खर्च जम्मा</t>
  </si>
  <si>
    <t>बजेट उपशिर्षक नं.</t>
  </si>
  <si>
    <r>
      <t xml:space="preserve">पकेट क्षेत्रमा जडिवुटी खेती विस्तार (वन तथा वातावरण संरक्षण </t>
    </r>
    <r>
      <rPr>
        <sz val="10"/>
        <color rgb="FF000000"/>
        <rFont val="Calibri"/>
        <family val="2"/>
      </rPr>
      <t>)</t>
    </r>
  </si>
  <si>
    <t>mohanp  P@ssw0rd</t>
  </si>
  <si>
    <t>२४० हजार- गल्चो, सिलिङखोला अमृसो ६० हजार, तात्के पदमचाल-८० हजार, बासेडाँडा अमृसो -१० हजार, टिमुर भिरबारी-६२५०, टिमुर धुपिथान-१२,५००, टिमर केमबाङपातल-१२५००, टिमुर डाँजेपाखा २५०००, टिमुर चिलबाटी २५००० जम्मा ४,७१,२५०, नमुन्जा हरियाली-१२८७५०-कुल जम्मा ६ लाख</t>
  </si>
  <si>
    <r>
      <t>नर्सरी मर्मत (वन तथा वातावरण संरक्षण</t>
    </r>
    <r>
      <rPr>
        <sz val="10"/>
        <color rgb="FF000000"/>
        <rFont val="Calibri"/>
        <family val="2"/>
      </rPr>
      <t>)</t>
    </r>
  </si>
  <si>
    <t>संकटापन्न तथा लोपोन्मुख वनस्पति, वन्यजन्तुको बासस्थान संरक्षण कार्यक्रम (प्याकेज)(वन तथा वातावरण संरक्षण निर्माण)</t>
  </si>
  <si>
    <t>घरभाडा (कार्यालयको घर भाडा)</t>
  </si>
  <si>
    <t>५. सिमसार क्षेत्र, पंक्षी -जलचर र जैविक विविधता संरक्षण कार्यक्रम</t>
  </si>
  <si>
    <t>डिभिजन वन कार्यालयको वेभ साईट संचालन र प्रविधी मैत्री सव डिभिजन निर्माण तथा व्यवस्थापन (प्याकेज)(अन्य)</t>
  </si>
  <si>
    <t>सव डिभिजनमा सुशासन तथा सबलीकरण कार्यक्रम (अन्य)</t>
  </si>
  <si>
    <t xml:space="preserve">विकट स्थानहरुका निजी वन तथा वन उपभोक्ता समूहहरुमा घुम्ती सेवा मार्फत सेवा प्रवाह(अन्य) </t>
  </si>
  <si>
    <t>प्रदेश स्थापना दिवस, सिमसार दिवस, राष्ट्रिय बृक्षारोपण दिवस, जैविक विविधता दिवस, विश्व वातावरण दिवस, वन्यजन्तु सप्ताह आदि (वन तथा वातावरण संरक्षण निर्माण)</t>
  </si>
  <si>
    <t xml:space="preserve">अमृसो १ लाखको भुक्तानी </t>
  </si>
  <si>
    <t>रिषि नर्सरी तर्फ १७,००० विरुवाको ७ लाख भुक्तानी भएकोमा २६०० विरुवा मुल बहादुरको र बाँकी 13400 रिषिको तथा थप १००० विरुवाको स्टक कायम रहेको</t>
  </si>
  <si>
    <t>नमुन्जाको पदमचाल विरुवाको १०००० को १ लाख भुक्तानी भएको</t>
  </si>
  <si>
    <t>पेवा बल्दे १९००० पदमचालको १,२५,००० भुक्तानी हुने</t>
  </si>
  <si>
    <t>वन सम्बर्धनमा सहजीकरण तालिम (वन तथा वातावरण संरक्षण निर्माण )</t>
  </si>
  <si>
    <r>
      <t xml:space="preserve">गाउँ नगर बिरूवा वितरण र रोपण सहजीकरण विशेष अभियान </t>
    </r>
    <r>
      <rPr>
        <sz val="10"/>
        <color theme="1"/>
        <rFont val="Calibri"/>
        <family val="2"/>
      </rPr>
      <t>(</t>
    </r>
    <r>
      <rPr>
        <sz val="10"/>
        <color theme="1"/>
        <rFont val="Arial"/>
        <family val="2"/>
      </rPr>
      <t>वन तथा वातावरण संरक्षण निर्माण</t>
    </r>
    <r>
      <rPr>
        <sz val="10"/>
        <color theme="1"/>
        <rFont val="Calibri"/>
        <family val="2"/>
      </rPr>
      <t>)</t>
    </r>
  </si>
  <si>
    <t>कबुलियती वन समूहमा सामाजिक परिचालन मार्फत आयआर्जन(वन तथा वातावरण संरक्षण निर्माण)</t>
  </si>
  <si>
    <t>वन, वातावरण तथा भू-संरक्षण मन्त्रालय</t>
  </si>
  <si>
    <t>बार्षिक प्रगती प्रतिवेदन</t>
  </si>
  <si>
    <t>बार्षिक प्रगती</t>
  </si>
  <si>
    <t>विभिन्न क.ब. तथा सा.व. हरुमा पलमचाल १६००० पदमचाल, अमृसो १७५००, टिमुर ३२५० वृक्षारोपण तथा खेति विस्तार सम्पन्न भएको</t>
  </si>
  <si>
    <t>रुन्टीगढी स.डि.व.का., होलेरीको नर्सरी मर्मत कार्य सम्पन्न</t>
  </si>
  <si>
    <t xml:space="preserve">त्रिवेणी १ अन्तर्गतको पकेट क्षेत्रमा १३००० टिमुरको खेती विस्तार  कार्य सम्पन्न भएको, १३१ घरधुरी लाभान्वित </t>
  </si>
  <si>
    <t>सम्बृद्धि सहकारी, माडी ३ र संयुक्त सहकारी, सुनिलस्मृती ७ मा १७७०० टिमुरको खेति वस्तार कार्य सम्पन्न भएको, २१५ घरधुरी लाभान्वित</t>
  </si>
  <si>
    <t>भौतिक प्रगती</t>
  </si>
  <si>
    <t>बित्तिय प्रगती</t>
  </si>
  <si>
    <t>%</t>
  </si>
  <si>
    <t>प्रगती विवरण</t>
  </si>
  <si>
    <t>वार्षिक प्रगती प्रतीवेदन</t>
  </si>
  <si>
    <t>डिभिजन वन कार्यालयमा NTC फाइवर नेट जडान तथा वेसाइट अपग्रेड गरिएको, सव डिभिजन वन कार्यालयहरुले समेत वेडसाइड चलाउने गरी व्यवस्थापन गरिएको</t>
  </si>
  <si>
    <t>आ.व. २०७९/८० को प्रस्तावित योजना तर्जुमा गोष्ठी सम्पन्न</t>
  </si>
  <si>
    <t>चौमासिक र बार्षिक प्रगति समीक्षा गोष्ठी लक्ष्यअनुसार सम्पन्न</t>
  </si>
  <si>
    <t>सबै स.डि. व. कार्यालय अन्तर्गत कार्यान्वय भएको</t>
  </si>
  <si>
    <t>लुंग्री, सुनछहरी, रुन्टीगढी, जलजला र त्रिवेणी अन्तर्गत विधान कार्योजना वितरण, प्रमाणपत्र वितरण तथा विरुवा वितरण कार्य सम्पन्न गरिएको</t>
  </si>
  <si>
    <t>आ.व. २०७७/७८ को  बार्षिक प्रगती प्रतिवेदन प्रकासन, रोल्पा जिल्लाका ८ वटा रेडियो एफ एम, ४ वटा साप्ताहिक पत्रिका, रेडियो नेपाल प्रादेशिक रेडियो दाङबाट समेत सूचना प्रशारण तथा प्रकाशन गरिएको</t>
  </si>
  <si>
    <t xml:space="preserve"> ८ वटा समूहमा वन सम्बर्द्धन क्रियाकलाप संचालन भई ११५६ घरधुरी लाभान्वित भएको, ५५४ श्रमदिनको रोजगारी सृजना भएको, ८०९० पोल,  ४६३५ लाथ्रा, ५३७० भारी दाउरा तथा १२१० भारी डालेघाँस उत्पादन भएको</t>
  </si>
  <si>
    <t>१२७ वटा सा.व.को कार्ययोजना नवीकरण तथा ३ वटा नयाँ हस्तान्तरण गरिएको</t>
  </si>
  <si>
    <t xml:space="preserve">८ वटै सव डिभिजन वन कार्यालय मार्फत कार्यान्वयन गरिएको </t>
  </si>
  <si>
    <t>बहाहथान सा.व., सुनिलस्मृती ३, सालबाँझखोला सा.व.,  त्रिवेणी ४ र लामपुतली सा.व., त्रिवेणी ४ मा गरी ३ वटा कार्यक्रम सम्पन्न, १७९ जना उपभोक्ता लाभान्वित</t>
  </si>
  <si>
    <t>५३८ वटा सा.व.को अनुगमन सम्पन्न गरी अनुगमन प्रतीवेदन तयार गरिएको</t>
  </si>
  <si>
    <t xml:space="preserve"> कबुलियती वन समूहको क्षमता अभिवृद्धि कार्यक्रम (वन तथा वातावरण संरक्षण निर्माण)</t>
  </si>
  <si>
    <t xml:space="preserve">कबुलियती वन समूहहरुलाई ८ वटा क्लष्टरमा क्षमता अभिबृद्धि कार्य सम्पन्न गरिएको, कुल ४८ वटा समूह लाभान्वित </t>
  </si>
  <si>
    <t>८ वटा कबुलियती वनको कार्ययोजना नवीकरण, क.व. मा सुन्तला ५२९०, कागती १३८५० वृक्षारोपण गरिएको</t>
  </si>
  <si>
    <t>३ जना सामाजिक परिचालक १२ महिना परिचालित, क.ब.मा ४ वटा बोयर प्रजातीका बोका वितरण,  ७५०० अलैंची रोपण</t>
  </si>
  <si>
    <t>रुन्टीगढी र त्रिवेणी सव डिभिजन वन कार्यालय अन्तर्गतका सामुदायिक वनहरुमा  १२.५ कि.मी. अग्नीरेखा निर्माण भएको</t>
  </si>
  <si>
    <t>८ वटै सव डिभिजन वन कार्यालयहरुमा १/१ वटा स्कुलमा स्कुल शिक्षा कार्यक्रम सम्पन्न</t>
  </si>
  <si>
    <t>रोल्पा महोत्सव सँगसँगै १औ० दिन सम्म वन डढेलो सप्ताह कार्यान्वयन भएको</t>
  </si>
  <si>
    <t>वनक्षेत्र भित्र नियन्त्रित डढेलो लगायत ज्वलनशील पदार्थको व्यवस्था पनमा सहजीकरण (वन तथा वातावरण संरक्षण निर्माण)</t>
  </si>
  <si>
    <t>६ वटा सामुदायिक वनहरुमा करिब ९० हे. बाट पत्कर संकलन भई ६०० घन. मी. प्रांगारिक मल तयार भएको</t>
  </si>
  <si>
    <t xml:space="preserve">८ वटै सव डिभिजन वन कार्यालय अन्तर्गतका ८ वटा सामुदायकि वनहरुमा कार्यान्वयन गरिएको </t>
  </si>
  <si>
    <t>त्रिवेणी, रुन्टीगढी, सुवणावती र लुंग्रीमा ४ स्थानमा जोनिङ संजाल निर्माण गरिएको तथा १ वटा जिल्लास्तरीय अन्तर्कृया बैठक संचालन गरिएको</t>
  </si>
  <si>
    <t>रु. १ लाख सुरक्षा निकायहरुको लागि फ्युल खर्च भएको, अन्य रकम डि.व.का. अन्तर्गत आगलागी नियन्त्रणमा खर्च भएको</t>
  </si>
  <si>
    <t>सुनछहरी ५ मा १, लुंग्री २ मा २ वटा र रोल्पा १ मा १ वटा रिचार्ज पोखरी गरी कुल  ४ वटा ४५० घन मी पानी संकलन हुन सक्ने रिचार्ज पोखरी निर्माण भएको</t>
  </si>
  <si>
    <t xml:space="preserve">मयुरको संरक्षणको लागि मयूर महिला सा.व.मा रु. ३ लाखको अक्षयकोषको निर्माण तथा संचालन, मयुर अवलोकनको लागि भिउ टावर निर्माणमा ५५ हजार, मयुरको बासस्थान सरसफाई तथा पत्कर व्यवस्थापनको लागि रु. ४५००० र जानकारी मुलक ब्रोसियर्स तयारी तथा प्रकाशनको लागि रु. १ लाख खर्च गरिएको, </t>
  </si>
  <si>
    <t>वन्यजन्तु उद्दारको लागि चितुवाको खोर १,  सानो खोर १ तथा सर्प उद्दारको लागि १ सेट सामाग्री खरिद गरिएको तथा वासस्थान सुधार अन्तर्गत लुंग्री १ मा ३१ घन मी क्षमताको १ वटा रिचार्ज पोखरी निर्माण भएको</t>
  </si>
  <si>
    <t>विभिन्न दवस समाहरोह सम्पन्न गरिएको</t>
  </si>
  <si>
    <t>बार्षिक प्रगती विवरण</t>
  </si>
  <si>
    <t>वार्षिक प्रगती</t>
  </si>
  <si>
    <t xml:space="preserve">लिबाङ, सुलिचौर र होलेरी नर्सरी </t>
  </si>
  <si>
    <t xml:space="preserve">लिबाङ, सुलिचौर, जलजला र होलेरी नर्सरी </t>
  </si>
  <si>
    <t xml:space="preserve">लिबाङ १५०००, सुलिचौर १००००, होलेरी १५०००, जलजला १५००० </t>
  </si>
  <si>
    <t>लिबाङ ५०००, सुलिचौर ५०००, होलेरी ५०००, जलजला ५००० र माडी २००००</t>
  </si>
  <si>
    <t>त्रिवेणी सव डिभिजन वन कार्यालयमा नर्सरी हाउस सहितको प्रविधियुक्त नर्सरी निर्माण सम्पन्न भएको</t>
  </si>
  <si>
    <t>माडी, लुंग्री, जलजला, सुवर्णावती र रुन्टीगढी अन्तर्गतको क्षेत्रमा पुनरोपण तथा गोडमेल सम्पन्न</t>
  </si>
  <si>
    <r>
      <rPr>
        <sz val="10"/>
        <color theme="1"/>
        <rFont val="Calibri"/>
        <family val="2"/>
        <scheme val="minor"/>
      </rPr>
      <t>वार्षिक</t>
    </r>
    <r>
      <rPr>
        <b/>
        <sz val="7"/>
        <color rgb="FF000000"/>
        <rFont val="Kalimati"/>
        <charset val="1"/>
      </rPr>
      <t xml:space="preserve"> </t>
    </r>
    <r>
      <rPr>
        <b/>
        <sz val="10"/>
        <color rgb="FF000000"/>
        <rFont val="Nirmala UI"/>
        <family val="2"/>
      </rPr>
      <t>बजेट</t>
    </r>
    <r>
      <rPr>
        <b/>
        <sz val="10"/>
        <color rgb="FF000000"/>
        <rFont val="Kalimati"/>
        <charset val="1"/>
      </rPr>
      <t xml:space="preserve"> (</t>
    </r>
    <r>
      <rPr>
        <b/>
        <sz val="10"/>
        <color rgb="FF000000"/>
        <rFont val="Nirmala UI"/>
        <family val="2"/>
      </rPr>
      <t>रू लाखमा</t>
    </r>
    <r>
      <rPr>
        <b/>
        <sz val="10"/>
        <color rgb="FF000000"/>
        <rFont val="Kalimati"/>
        <charset val="1"/>
      </rPr>
      <t>): 39.65</t>
    </r>
  </si>
  <si>
    <t>मेबाङ सा.व. मा टिमुर ३०,०००, फलफुलजन्य १२,००० र डालेघाँसजन्य १२,००० विरुवा उत्पादन गरी नर्सरी सञ्चालन भएको तथा भाँडेधुरी धमिरखाल सा.व. मा १५,००० पदमचालको विरुवा उत्पादन भएको</t>
  </si>
  <si>
    <t>जलजला र मेवाङ नर्सरी  मर्मत तथा स्तरोन्नती भएको</t>
  </si>
  <si>
    <t xml:space="preserve">निजी तथा सार्वजनिक जग्गामा खेतिबिस्तारको लागि जडीबुटी विरुवा खरिद तथा वितरण, ढुवानी, मल खरिद आदिमा खर्च भएको </t>
  </si>
  <si>
    <t>माडी सव डिभिजनमा ५०००, जलजलामा १००००, रुन्टीगढीमा १५००० र लिवाङमा १०००० विरुवा उत्पादन भएको</t>
  </si>
  <si>
    <t xml:space="preserve">टिमुर पकेट क्षेत्र अन्तर्गतका कृषकहरुको सुर्खेतको भैरम सामुदायिक वन लगायतका टिमुर खेती तथा नर्सरी संचालित स्थानहरुमा अध्ययन भ्रमण, कुल २४ जना लाभान्वित भएको </t>
  </si>
  <si>
    <t xml:space="preserve">टिमुर पकेट क्षेत्र अन्तर्गत त्रिवेणी र पदमचाल पकेट क्षेत्र अन्तर्गत थवाङ, रोल्पा, परिवर्तन, सुनछहरी आदि क्षेत्र पहिचान गरिएको </t>
  </si>
  <si>
    <t>टिमुर पकेट क्षेत्र पहिचान गरिएको स्थानहरुमा संजाल गठन गरिएको</t>
  </si>
  <si>
    <t xml:space="preserve">दाजुभाई नर्सरीबाट १२५० टिमुरको विरुवा खरिद गरी विभिन्न निजी जग्गाहरुमा वितरण गरी पुनरोपण सम्पन्न गरिएको  </t>
  </si>
  <si>
    <t>लुंग्री ५ मा ढाडवाङ बिसौना सा.व.मा २ हे. वनमा १६०० टिमुर तथा १६०० तेजपात वृक्षारोपण, अन्य विभिन्न क्षेत्रमा खेती विस्तार सम्पन्न भएको</t>
  </si>
  <si>
    <t>त्रिवेणी वन नर्सरीमा ११, ००० दाँते ओखर विजु खरिद गरी रोपण सम्पन्न, २९० केजी विउ तथा कलमीको लागि ३५०० हाडेओखर खरिद तथा रोपण सम्पन्न</t>
  </si>
  <si>
    <t>२ वटा फोकल टिम बैठक सम्पन्न</t>
  </si>
  <si>
    <t>त्रिवेणी, माडी, सुनिलस्मृती, परिवर्तन आदि क्षेत्रहरुमा जडीबुटी खेति विस्तारमा सहजिकरण गरिएको</t>
  </si>
  <si>
    <t>सतुवा खेती विस्तार तथा संरक्षणको लागि थवाङ, धवाङ र पाछावाङमा खेति विस्तार गरिएको, सतुवाको ब्रोसियर तयारी तथा  प्रकासन गरिएको, सूचनामुलक होडीङ बोर्ड निर्माण तथा जडान</t>
  </si>
  <si>
    <t>वन डढेलो निन्त्रणका लागि १ सेट सामाग्री खरिद</t>
  </si>
  <si>
    <t>कागती बिजु २००० सुनछहरी, माडी १०००, डिभिजन अफिस १०००,  १००० सुलिचौर तथा लुंग्री, सुन्तला कलमी, बिजु र जरा समेत गरी कुल १७००० विरुवा खरिद तथा वितरण भएको</t>
  </si>
  <si>
    <t>कोटिलहम पार्क र नागपोखरी हरित पार्क निर्माण</t>
  </si>
  <si>
    <t>८ वटै सव डिभिजनमा १६ वटा क्लष्टरमा वन व्यवस्थापन तालिमा सम्पन्न, 420 जना लाभान्वित</t>
  </si>
  <si>
    <t xml:space="preserve">सुनछहरी ४ र ७, रोल्पामा १/१ वटा गरी कुल  ८० घन मी. क्षमताका २ वटा रिचार्ज पोखरी निर्माण गरिएको </t>
  </si>
  <si>
    <t>करिब १५०० मी को १.५ मी चौडाइको गुरिल्ला ट्रेल निर्माण सम्पन्न</t>
  </si>
  <si>
    <t>भिउ टावर निर्माणको लागि टेण्डर सम्झौता भएकोमा ठेकेदारले काम सम्पन्न गर्ने नसकेको, करिब ८०० मीटरको बाटो स्तरिकरणको काम समिति मार्फत सम्पन्न भएको</t>
  </si>
  <si>
    <t>करिब २००० मीटरको पदमार्ग निर्माण सम्पन्न भएको</t>
  </si>
  <si>
    <t>1.2.13.1</t>
  </si>
  <si>
    <t>आन्तरिक पर्यटन प्रवर्द्धन खर्च</t>
  </si>
  <si>
    <t>2.1.2.1</t>
  </si>
  <si>
    <t>2.1.1.1</t>
  </si>
  <si>
    <t>टेलिफोन सेवा तथा ईन्टरनेट जडान खर्च (सञ्चार सेवा जडान खर्च)</t>
  </si>
  <si>
    <t>1.2.1.1</t>
  </si>
  <si>
    <t>करार कर्मचारीका लागि चाँडवाड खर्च (व्यक्ति करार)</t>
  </si>
  <si>
    <t>माडी सव डिभिजन  ५००० टिमुर उत्पादन तथा नमुन्जा हरियाली सा.व., थवाङ ३ मा खेति विस्तारको लागि १०००० पदमचाल खरिद गरिएको, पेवा बल्दे सा.व., रोल्पा १० मा १९००० मदमचाल खरिद तथा रोपण</t>
  </si>
  <si>
    <t>रु. ११ लाखको जलजला क्षेत्रमा शौचालय निर्माण,  ३.५ लाखको काठे पुल निर्माण तथा फोहर व्यवस्थापनको लागि ७ वटा फलामका डस्टविन निर्माण तथा जडान, अन्य रकम रेञ्जर तलब, गोष्ठी, जनचेतनामुलक कार्यहरु, होर्डिङबोर्ड निर्माण, स्कुल शिक्षा आदि संचालन भएको</t>
  </si>
  <si>
    <t>वित्तिय प्रगती %</t>
  </si>
  <si>
    <t xml:space="preserve">वार्षिक खर्च बजेट रु. लाखमा </t>
  </si>
  <si>
    <t>भौतिक प्रगती %</t>
  </si>
  <si>
    <t>डिभिजन वन कार्यालय रोल्पाको आ.व २०७८/७९ को वार्षिक स्वीकृत कार्यक्रम तथा खर्चको संक्षिप्त वार्षिक प्रगती विवरण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</si>
</sst>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$-4000439]0"/>
    <numFmt numFmtId="165" formatCode="[$-4000439]0.##"/>
    <numFmt numFmtId="166" formatCode="0.0"/>
    <numFmt numFmtId="167" formatCode="[$-4000439]0.#"/>
    <numFmt numFmtId="168" formatCode="[$-4000439]0.00"/>
    <numFmt numFmtId="169" formatCode="[$-4000439]0.0"/>
    <numFmt numFmtId="170" formatCode="[$-4000439]#,##0.00"/>
    <numFmt numFmtId="171" formatCode="[$-4000439]#,##0"/>
    <numFmt numFmtId="172" formatCode="[$-4000439]0.#####"/>
    <numFmt numFmtId="173" formatCode="[$-4000439]0.######"/>
  </numFmts>
  <fonts count="31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sz val="10"/>
      <color rgb="FF000000"/>
      <name val="Kalimati"/>
      <charset val="1"/>
    </font>
    <font>
      <sz val="8"/>
      <color rgb="FF000000"/>
      <name val="Kalimati"/>
      <charset val="1"/>
    </font>
    <font>
      <b/>
      <sz val="8"/>
      <color rgb="FF000000"/>
      <name val="Kalimati"/>
      <charset val="1"/>
    </font>
    <font>
      <b/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rgb="FF000000"/>
      <name val="Kalimati"/>
      <charset val="1"/>
    </font>
    <font>
      <b/>
      <sz val="10"/>
      <color rgb="FF000000"/>
      <name val="Nirmala UI"/>
      <family val="2"/>
    </font>
    <font>
      <b/>
      <sz val="10"/>
      <color rgb="FF000000"/>
      <name val="Kalimati"/>
      <charset val="1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7"/>
      <color rgb="FF000000"/>
      <name val="Kalimati"/>
      <charset val="1"/>
    </font>
    <font>
      <sz val="10"/>
      <color rgb="FF000000"/>
      <name val="Nirmala UI"/>
      <family val="2"/>
    </font>
    <font>
      <sz val="10"/>
      <color rgb="FF000000"/>
      <name val="Calibri"/>
      <family val="2"/>
    </font>
    <font>
      <sz val="10"/>
      <color rgb="FF000000"/>
      <name val="Calibri"/>
      <family val="1"/>
      <scheme val="minor"/>
    </font>
    <font>
      <sz val="10"/>
      <color theme="1"/>
      <name val="Fontasy Himali"/>
      <family val="5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1"/>
      <scheme val="minor"/>
    </font>
    <font>
      <b/>
      <sz val="10"/>
      <color rgb="FF000000"/>
      <name val="Calibri"/>
      <family val="1"/>
      <scheme val="minor"/>
    </font>
    <font>
      <b/>
      <sz val="11"/>
      <color theme="1"/>
      <name val="Calibri"/>
      <family val="2"/>
      <scheme val="minor"/>
    </font>
    <font>
      <sz val="10"/>
      <color theme="1"/>
      <name val="Nirmala UI"/>
      <family val="2"/>
    </font>
    <font>
      <sz val="10"/>
      <color theme="1"/>
      <name val="Kalimati"/>
      <charset val="1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14" fillId="2" borderId="6" xfId="0" applyFont="1" applyFill="1" applyBorder="1" applyAlignment="1">
      <alignment vertical="center" wrapText="1" readingOrder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/>
    </xf>
    <xf numFmtId="168" fontId="2" fillId="2" borderId="7" xfId="0" applyNumberFormat="1" applyFont="1" applyFill="1" applyBorder="1" applyAlignment="1">
      <alignment horizontal="center" vertical="center" wrapText="1" readingOrder="1"/>
    </xf>
    <xf numFmtId="164" fontId="2" fillId="2" borderId="7" xfId="0" applyNumberFormat="1" applyFont="1" applyFill="1" applyBorder="1" applyAlignment="1">
      <alignment horizontal="center" vertical="center" wrapText="1" readingOrder="1"/>
    </xf>
    <xf numFmtId="0" fontId="7" fillId="0" borderId="1" xfId="0" applyFont="1" applyBorder="1"/>
    <xf numFmtId="168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left" wrapText="1" readingOrder="1"/>
    </xf>
    <xf numFmtId="164" fontId="2" fillId="2" borderId="0" xfId="0" applyNumberFormat="1" applyFont="1" applyFill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wrapText="1" readingOrder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" fillId="2" borderId="6" xfId="0" applyNumberFormat="1" applyFont="1" applyFill="1" applyBorder="1" applyAlignment="1">
      <alignment horizontal="center" vertical="center" wrapText="1" readingOrder="1"/>
    </xf>
    <xf numFmtId="0" fontId="7" fillId="0" borderId="6" xfId="0" applyFont="1" applyBorder="1"/>
    <xf numFmtId="164" fontId="2" fillId="2" borderId="1" xfId="0" applyNumberFormat="1" applyFont="1" applyFill="1" applyBorder="1" applyAlignment="1">
      <alignment vertical="center" wrapText="1" readingOrder="1"/>
    </xf>
    <xf numFmtId="164" fontId="2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7" fontId="2" fillId="2" borderId="0" xfId="0" applyNumberFormat="1" applyFont="1" applyFill="1" applyAlignment="1">
      <alignment horizontal="left" vertical="center" wrapText="1" readingOrder="1"/>
    </xf>
    <xf numFmtId="167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18" fillId="0" borderId="1" xfId="0" applyNumberFormat="1" applyFont="1" applyBorder="1" applyAlignment="1">
      <alignment horizontal="center" vertical="top"/>
    </xf>
    <xf numFmtId="164" fontId="19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167" fontId="0" fillId="0" borderId="0" xfId="0" applyNumberFormat="1" applyAlignment="1">
      <alignment horizontal="center" vertical="center"/>
    </xf>
    <xf numFmtId="164" fontId="10" fillId="0" borderId="0" xfId="0" applyNumberFormat="1" applyFont="1" applyAlignment="1">
      <alignment horizontal="left" vertical="center" wrapText="1"/>
    </xf>
    <xf numFmtId="0" fontId="2" fillId="2" borderId="7" xfId="0" applyFont="1" applyFill="1" applyBorder="1" applyAlignment="1">
      <alignment vertical="center" wrapText="1" readingOrder="1"/>
    </xf>
    <xf numFmtId="164" fontId="2" fillId="0" borderId="1" xfId="0" applyNumberFormat="1" applyFont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vertical="center" wrapText="1" readingOrder="1"/>
    </xf>
    <xf numFmtId="168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164" fontId="2" fillId="2" borderId="1" xfId="0" applyNumberFormat="1" applyFont="1" applyFill="1" applyBorder="1" applyAlignment="1">
      <alignment horizontal="center" vertical="center" readingOrder="1"/>
    </xf>
    <xf numFmtId="0" fontId="19" fillId="0" borderId="8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7" fillId="0" borderId="0" xfId="0" applyFont="1"/>
    <xf numFmtId="165" fontId="2" fillId="0" borderId="0" xfId="0" applyNumberFormat="1" applyFont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7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4" borderId="0" xfId="0" applyFont="1" applyFill="1" applyAlignment="1">
      <alignment horizontal="left" vertical="center" wrapText="1"/>
    </xf>
    <xf numFmtId="0" fontId="23" fillId="0" borderId="1" xfId="0" applyFont="1" applyBorder="1"/>
    <xf numFmtId="0" fontId="19" fillId="0" borderId="0" xfId="0" applyFont="1" applyAlignment="1">
      <alignment horizontal="left" vertical="top" wrapText="1"/>
    </xf>
    <xf numFmtId="164" fontId="19" fillId="0" borderId="0" xfId="0" applyNumberFormat="1" applyFont="1" applyAlignment="1">
      <alignment horizontal="center" vertical="top"/>
    </xf>
    <xf numFmtId="164" fontId="18" fillId="0" borderId="0" xfId="0" applyNumberFormat="1" applyFont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167" fontId="2" fillId="2" borderId="1" xfId="0" applyNumberFormat="1" applyFont="1" applyFill="1" applyBorder="1" applyAlignment="1">
      <alignment horizontal="center" vertical="center" wrapText="1" readingOrder="1"/>
    </xf>
    <xf numFmtId="167" fontId="2" fillId="2" borderId="7" xfId="0" applyNumberFormat="1" applyFont="1" applyFill="1" applyBorder="1" applyAlignment="1">
      <alignment horizontal="center" vertical="center" wrapText="1" readingOrder="1"/>
    </xf>
    <xf numFmtId="165" fontId="2" fillId="2" borderId="1" xfId="0" applyNumberFormat="1" applyFont="1" applyFill="1" applyBorder="1" applyAlignment="1">
      <alignment horizontal="center" vertical="center" wrapText="1" readingOrder="1"/>
    </xf>
    <xf numFmtId="165" fontId="0" fillId="0" borderId="0" xfId="0" applyNumberFormat="1" applyAlignment="1">
      <alignment horizontal="center" vertical="center"/>
    </xf>
    <xf numFmtId="0" fontId="20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 readingOrder="1"/>
    </xf>
    <xf numFmtId="168" fontId="0" fillId="0" borderId="1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 wrapText="1"/>
    </xf>
    <xf numFmtId="170" fontId="19" fillId="0" borderId="1" xfId="0" applyNumberFormat="1" applyFont="1" applyBorder="1" applyAlignment="1">
      <alignment horizontal="center" vertical="center" wrapText="1"/>
    </xf>
    <xf numFmtId="169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 wrapText="1"/>
    </xf>
    <xf numFmtId="171" fontId="0" fillId="0" borderId="1" xfId="0" applyNumberForma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0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 readingOrder="1"/>
    </xf>
    <xf numFmtId="164" fontId="18" fillId="0" borderId="1" xfId="0" applyNumberFormat="1" applyFon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169" fontId="2" fillId="2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wrapText="1"/>
    </xf>
    <xf numFmtId="168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/>
    <xf numFmtId="0" fontId="29" fillId="2" borderId="1" xfId="0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/>
    </xf>
    <xf numFmtId="164" fontId="29" fillId="2" borderId="1" xfId="0" applyNumberFormat="1" applyFont="1" applyFill="1" applyBorder="1" applyAlignment="1">
      <alignment horizontal="center" wrapText="1" readingOrder="1"/>
    </xf>
    <xf numFmtId="0" fontId="29" fillId="2" borderId="1" xfId="0" applyFont="1" applyFill="1" applyBorder="1" applyAlignment="1">
      <alignment vertical="center" wrapText="1" readingOrder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164" fontId="13" fillId="0" borderId="6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72" fontId="13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168" fontId="2" fillId="2" borderId="0" xfId="0" applyNumberFormat="1" applyFont="1" applyFill="1" applyAlignment="1">
      <alignment horizontal="left" vertical="center" wrapText="1" readingOrder="1"/>
    </xf>
    <xf numFmtId="0" fontId="7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readingOrder="1"/>
    </xf>
    <xf numFmtId="164" fontId="2" fillId="0" borderId="1" xfId="0" applyNumberFormat="1" applyFont="1" applyBorder="1" applyAlignment="1">
      <alignment vertical="center" wrapText="1" readingOrder="1"/>
    </xf>
    <xf numFmtId="0" fontId="2" fillId="0" borderId="1" xfId="0" applyFont="1" applyBorder="1" applyAlignment="1">
      <alignment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center" vertical="top"/>
    </xf>
    <xf numFmtId="0" fontId="19" fillId="0" borderId="6" xfId="0" applyFont="1" applyBorder="1" applyAlignment="1">
      <alignment vertical="top"/>
    </xf>
    <xf numFmtId="164" fontId="19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 readingOrder="1"/>
    </xf>
    <xf numFmtId="2" fontId="2" fillId="0" borderId="1" xfId="0" applyNumberFormat="1" applyFont="1" applyBorder="1" applyAlignment="1">
      <alignment horizontal="center" vertical="center" wrapText="1" readingOrder="1"/>
    </xf>
    <xf numFmtId="166" fontId="2" fillId="0" borderId="1" xfId="0" applyNumberFormat="1" applyFont="1" applyBorder="1" applyAlignment="1">
      <alignment horizontal="center" vertical="center" wrapText="1" readingOrder="1"/>
    </xf>
    <xf numFmtId="173" fontId="2" fillId="0" borderId="1" xfId="0" applyNumberFormat="1" applyFont="1" applyBorder="1" applyAlignment="1">
      <alignment horizontal="center" vertical="center" wrapText="1" readingOrder="1"/>
    </xf>
    <xf numFmtId="173" fontId="2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67" fontId="2" fillId="0" borderId="0" xfId="0" applyNumberFormat="1" applyFont="1" applyAlignment="1">
      <alignment horizontal="left" vertical="center" wrapText="1" readingOrder="1"/>
    </xf>
    <xf numFmtId="0" fontId="2" fillId="0" borderId="1" xfId="0" applyFont="1" applyBorder="1" applyAlignment="1">
      <alignment horizontal="center" wrapText="1" readingOrder="1"/>
    </xf>
    <xf numFmtId="164" fontId="2" fillId="0" borderId="1" xfId="0" applyNumberFormat="1" applyFont="1" applyBorder="1" applyAlignment="1">
      <alignment horizontal="center" wrapText="1" readingOrder="1"/>
    </xf>
    <xf numFmtId="0" fontId="27" fillId="0" borderId="1" xfId="0" applyFont="1" applyBorder="1" applyAlignment="1">
      <alignment horizontal="left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 readingOrder="1"/>
    </xf>
    <xf numFmtId="169" fontId="2" fillId="0" borderId="1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left" wrapText="1" readingOrder="1"/>
    </xf>
    <xf numFmtId="0" fontId="3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 readingOrder="1"/>
    </xf>
    <xf numFmtId="0" fontId="2" fillId="0" borderId="6" xfId="0" applyFont="1" applyBorder="1" applyAlignment="1">
      <alignment horizontal="left" wrapText="1" readingOrder="1"/>
    </xf>
    <xf numFmtId="164" fontId="0" fillId="0" borderId="6" xfId="0" applyNumberFormat="1" applyBorder="1"/>
    <xf numFmtId="0" fontId="2" fillId="0" borderId="0" xfId="0" applyFont="1" applyAlignment="1">
      <alignment horizontal="left" wrapText="1" readingOrder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19" fillId="0" borderId="1" xfId="0" applyFont="1" applyBorder="1" applyAlignment="1">
      <alignment vertical="top" wrapText="1"/>
    </xf>
    <xf numFmtId="167" fontId="2" fillId="0" borderId="1" xfId="0" applyNumberFormat="1" applyFont="1" applyBorder="1" applyAlignment="1">
      <alignment horizontal="center" vertical="center" wrapText="1" readingOrder="1"/>
    </xf>
    <xf numFmtId="164" fontId="0" fillId="0" borderId="6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170" fontId="19" fillId="0" borderId="1" xfId="0" applyNumberFormat="1" applyFont="1" applyBorder="1" applyAlignment="1">
      <alignment horizontal="right" vertical="top" wrapText="1"/>
    </xf>
    <xf numFmtId="168" fontId="0" fillId="0" borderId="7" xfId="0" applyNumberFormat="1" applyBorder="1" applyAlignment="1">
      <alignment horizontal="center" vertical="center" wrapText="1"/>
    </xf>
    <xf numFmtId="170" fontId="0" fillId="0" borderId="7" xfId="0" applyNumberFormat="1" applyBorder="1" applyAlignment="1">
      <alignment horizontal="center" vertical="center" wrapText="1"/>
    </xf>
    <xf numFmtId="169" fontId="26" fillId="0" borderId="1" xfId="0" applyNumberFormat="1" applyFont="1" applyBorder="1" applyAlignment="1">
      <alignment horizontal="center" vertical="center"/>
    </xf>
    <xf numFmtId="168" fontId="2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opLeftCell="A7" workbookViewId="0">
      <selection activeCell="D17" sqref="D17"/>
    </sheetView>
  </sheetViews>
  <sheetFormatPr defaultRowHeight="15" x14ac:dyDescent="0.25"/>
  <cols>
    <col min="1" max="1" width="6.28515625" customWidth="1"/>
    <col min="2" max="2" width="12.140625" customWidth="1"/>
    <col min="3" max="3" width="38.7109375" customWidth="1"/>
    <col min="4" max="4" width="13.42578125" customWidth="1"/>
    <col min="5" max="5" width="13" customWidth="1"/>
    <col min="6" max="6" width="12.7109375" customWidth="1"/>
    <col min="7" max="7" width="11.5703125" customWidth="1"/>
    <col min="8" max="8" width="8.7109375" customWidth="1"/>
    <col min="9" max="9" width="11.7109375" customWidth="1"/>
    <col min="10" max="11" width="11.5703125" customWidth="1"/>
  </cols>
  <sheetData>
    <row r="1" spans="1:11" x14ac:dyDescent="0.25">
      <c r="A1" t="s">
        <v>432</v>
      </c>
    </row>
    <row r="3" spans="1:11" ht="35.25" customHeight="1" x14ac:dyDescent="0.25">
      <c r="A3" s="210" t="s">
        <v>308</v>
      </c>
      <c r="B3" s="211" t="s">
        <v>332</v>
      </c>
      <c r="C3" s="210" t="s">
        <v>296</v>
      </c>
      <c r="D3" s="210" t="s">
        <v>327</v>
      </c>
      <c r="E3" s="210"/>
      <c r="F3" s="210"/>
      <c r="G3" s="209" t="s">
        <v>430</v>
      </c>
      <c r="H3" s="209"/>
      <c r="I3" s="209"/>
      <c r="J3" s="209" t="s">
        <v>429</v>
      </c>
      <c r="K3" s="209" t="s">
        <v>431</v>
      </c>
    </row>
    <row r="4" spans="1:11" ht="29.25" customHeight="1" x14ac:dyDescent="0.25">
      <c r="A4" s="210"/>
      <c r="B4" s="212"/>
      <c r="C4" s="210"/>
      <c r="D4" s="6" t="s">
        <v>297</v>
      </c>
      <c r="E4" s="6" t="s">
        <v>298</v>
      </c>
      <c r="F4" s="6" t="s">
        <v>299</v>
      </c>
      <c r="G4" s="6" t="s">
        <v>297</v>
      </c>
      <c r="H4" s="6" t="s">
        <v>298</v>
      </c>
      <c r="I4" s="6" t="s">
        <v>299</v>
      </c>
      <c r="J4" s="209"/>
      <c r="K4" s="209"/>
    </row>
    <row r="5" spans="1:11" x14ac:dyDescent="0.25">
      <c r="A5" s="15">
        <v>1</v>
      </c>
      <c r="B5" s="15">
        <v>32900017</v>
      </c>
      <c r="C5" s="5" t="s">
        <v>121</v>
      </c>
      <c r="D5" s="15">
        <f>पर्यापर्यटन!G20</f>
        <v>110</v>
      </c>
      <c r="E5" s="15">
        <v>0</v>
      </c>
      <c r="F5" s="15">
        <f t="shared" ref="F5:F14" si="0">SUM(D5:E5)</f>
        <v>110</v>
      </c>
      <c r="G5" s="110">
        <f>पर्यापर्यटन!J20</f>
        <v>74.108980000000003</v>
      </c>
      <c r="H5" s="15">
        <v>0</v>
      </c>
      <c r="I5" s="110">
        <f>SUM(G5:H5)</f>
        <v>74.108980000000003</v>
      </c>
      <c r="J5" s="110">
        <f>I5/F5%</f>
        <v>67.371799999999993</v>
      </c>
      <c r="K5" s="126">
        <f>पर्यापर्यटन!C23</f>
        <v>90</v>
      </c>
    </row>
    <row r="6" spans="1:11" x14ac:dyDescent="0.25">
      <c r="A6" s="15">
        <v>2</v>
      </c>
      <c r="B6" s="15">
        <v>32991125</v>
      </c>
      <c r="C6" s="97" t="s">
        <v>300</v>
      </c>
      <c r="D6" s="15">
        <v>0</v>
      </c>
      <c r="E6" s="110">
        <f>जडिबुटी!G20</f>
        <v>23.5</v>
      </c>
      <c r="F6" s="110">
        <f t="shared" si="0"/>
        <v>23.5</v>
      </c>
      <c r="G6" s="110">
        <v>0</v>
      </c>
      <c r="H6" s="110">
        <f>जडिबुटी!J19</f>
        <v>23.5</v>
      </c>
      <c r="I6" s="110">
        <f t="shared" ref="I6:I14" si="1">SUM(G6:H6)</f>
        <v>23.5</v>
      </c>
      <c r="J6" s="110">
        <f t="shared" ref="J6:J16" si="2">I6/F6%</f>
        <v>100</v>
      </c>
      <c r="K6" s="110">
        <f>जडिबुटी!C33</f>
        <v>100</v>
      </c>
    </row>
    <row r="7" spans="1:11" x14ac:dyDescent="0.25">
      <c r="A7" s="15">
        <v>3</v>
      </c>
      <c r="B7" s="15">
        <v>32900013</v>
      </c>
      <c r="C7" s="97" t="s">
        <v>303</v>
      </c>
      <c r="D7" s="114">
        <v>61</v>
      </c>
      <c r="E7" s="114">
        <v>1.5</v>
      </c>
      <c r="F7" s="114">
        <f t="shared" si="0"/>
        <v>62.5</v>
      </c>
      <c r="G7" s="110">
        <f>गैरकाष्ठ!J22</f>
        <v>50.194115000000004</v>
      </c>
      <c r="H7" s="110">
        <v>0.25</v>
      </c>
      <c r="I7" s="110">
        <f t="shared" si="1"/>
        <v>50.444115000000004</v>
      </c>
      <c r="J7" s="110">
        <f t="shared" si="2"/>
        <v>80.710584000000011</v>
      </c>
      <c r="K7" s="110">
        <f>गैरकाष्ठ!C30</f>
        <v>100</v>
      </c>
    </row>
    <row r="8" spans="1:11" x14ac:dyDescent="0.25">
      <c r="A8" s="15">
        <v>4</v>
      </c>
      <c r="B8" s="15">
        <v>32900012</v>
      </c>
      <c r="C8" s="5" t="s">
        <v>301</v>
      </c>
      <c r="D8" s="110">
        <f>'वन तथा वन्यजन्तु'!G46</f>
        <v>96.85</v>
      </c>
      <c r="E8" s="110">
        <f>'वन तथा वन्यजन्तु'!G56</f>
        <v>8.0500000000000007</v>
      </c>
      <c r="F8" s="110">
        <f t="shared" si="0"/>
        <v>104.89999999999999</v>
      </c>
      <c r="G8" s="112">
        <f>'वन तथा वन्यजन्तु'!J46</f>
        <v>83.680040000000005</v>
      </c>
      <c r="H8" s="113">
        <f>'वन तथा वन्यजन्तु'!J56</f>
        <v>8.0489700000000006</v>
      </c>
      <c r="I8" s="110">
        <f t="shared" si="1"/>
        <v>91.729010000000002</v>
      </c>
      <c r="J8" s="110">
        <f t="shared" si="2"/>
        <v>87.44424213536702</v>
      </c>
      <c r="K8" s="110">
        <f>'वन तथा वन्यजन्तु'!C62</f>
        <v>95</v>
      </c>
    </row>
    <row r="9" spans="1:11" x14ac:dyDescent="0.25">
      <c r="A9" s="15">
        <v>5</v>
      </c>
      <c r="B9" s="15">
        <v>32900018</v>
      </c>
      <c r="C9" s="5" t="s">
        <v>307</v>
      </c>
      <c r="D9" s="111">
        <f>'कृषि वन'!G26</f>
        <v>92.75</v>
      </c>
      <c r="E9" s="115">
        <v>0</v>
      </c>
      <c r="F9" s="111">
        <f t="shared" si="0"/>
        <v>92.75</v>
      </c>
      <c r="G9" s="112">
        <f>'कृषि वन'!J26</f>
        <v>86.715089000000006</v>
      </c>
      <c r="H9" s="117">
        <v>0</v>
      </c>
      <c r="I9" s="110">
        <f t="shared" si="1"/>
        <v>86.715089000000006</v>
      </c>
      <c r="J9" s="110">
        <f t="shared" si="2"/>
        <v>93.493357412398936</v>
      </c>
      <c r="K9" s="110">
        <f>'कृषि वन'!C30</f>
        <v>96</v>
      </c>
    </row>
    <row r="10" spans="1:11" x14ac:dyDescent="0.25">
      <c r="A10" s="15">
        <v>6</v>
      </c>
      <c r="B10" s="15">
        <v>32991124</v>
      </c>
      <c r="C10" s="5" t="s">
        <v>304</v>
      </c>
      <c r="D10" s="15">
        <f>'जलाधार संरक्षण'!G16</f>
        <v>15</v>
      </c>
      <c r="E10" s="15">
        <v>0</v>
      </c>
      <c r="F10" s="15">
        <f t="shared" si="0"/>
        <v>15</v>
      </c>
      <c r="G10" s="110">
        <f>'जलाधार संरक्षण'!J16</f>
        <v>14.47479</v>
      </c>
      <c r="H10" s="118">
        <v>0</v>
      </c>
      <c r="I10" s="110">
        <f t="shared" si="1"/>
        <v>14.47479</v>
      </c>
      <c r="J10" s="110">
        <f t="shared" si="2"/>
        <v>96.49860000000001</v>
      </c>
      <c r="K10" s="110">
        <f>'जलाधार संरक्षण'!C21</f>
        <v>100</v>
      </c>
    </row>
    <row r="11" spans="1:11" ht="30" x14ac:dyDescent="0.25">
      <c r="A11" s="15">
        <v>7</v>
      </c>
      <c r="B11" s="15">
        <v>32991123</v>
      </c>
      <c r="C11" s="96" t="s">
        <v>305</v>
      </c>
      <c r="D11" s="15">
        <f>'राष्ट्रिय वन विकाश'!G18</f>
        <v>26</v>
      </c>
      <c r="E11" s="126">
        <f>'राष्ट्रिय वन विकाश'!G22</f>
        <v>1.5</v>
      </c>
      <c r="F11" s="116">
        <f t="shared" si="0"/>
        <v>27.5</v>
      </c>
      <c r="G11" s="113">
        <f>'राष्ट्रिय वन विकाश'!J18</f>
        <v>20.8872</v>
      </c>
      <c r="H11" s="202">
        <f>'राष्ट्रिय वन विकाश'!J22</f>
        <v>1.5</v>
      </c>
      <c r="I11" s="70">
        <f t="shared" si="1"/>
        <v>22.3872</v>
      </c>
      <c r="J11" s="110">
        <f t="shared" si="2"/>
        <v>81.407999999999987</v>
      </c>
      <c r="K11" s="110">
        <f>'राष्ट्रिय वन विकाश'!C27</f>
        <v>100</v>
      </c>
    </row>
    <row r="12" spans="1:11" x14ac:dyDescent="0.25">
      <c r="A12" s="15"/>
      <c r="B12" s="15"/>
      <c r="C12" s="96" t="s">
        <v>330</v>
      </c>
      <c r="D12" s="15">
        <f t="shared" ref="D12:I12" si="3">SUM(D5:D11)</f>
        <v>401.6</v>
      </c>
      <c r="E12" s="110">
        <f t="shared" si="3"/>
        <v>34.549999999999997</v>
      </c>
      <c r="F12" s="116">
        <f t="shared" si="3"/>
        <v>436.15</v>
      </c>
      <c r="G12" s="113">
        <f t="shared" si="3"/>
        <v>330.06021399999997</v>
      </c>
      <c r="H12" s="93">
        <f t="shared" si="3"/>
        <v>33.298969999999997</v>
      </c>
      <c r="I12" s="70">
        <f t="shared" si="3"/>
        <v>363.35918400000003</v>
      </c>
      <c r="J12" s="110">
        <f t="shared" si="2"/>
        <v>83.31060048148575</v>
      </c>
      <c r="K12" s="110">
        <f>SUM(K5:K11)/7</f>
        <v>97.285714285714292</v>
      </c>
    </row>
    <row r="13" spans="1:11" x14ac:dyDescent="0.25">
      <c r="A13" s="15">
        <v>8</v>
      </c>
      <c r="B13" s="15">
        <v>32901012</v>
      </c>
      <c r="C13" s="96" t="s">
        <v>328</v>
      </c>
      <c r="D13" s="15">
        <f>'प्रशासनिक खर्च'!G19</f>
        <v>26</v>
      </c>
      <c r="E13" s="110">
        <f>'प्रशासनिक खर्च'!G60</f>
        <v>333.15999999999997</v>
      </c>
      <c r="F13" s="116">
        <f t="shared" si="0"/>
        <v>359.15999999999997</v>
      </c>
      <c r="G13" s="70">
        <f>'प्रशासनिक खर्च'!J19</f>
        <v>25.502669999999998</v>
      </c>
      <c r="H13" s="204">
        <f>'प्रशासनिक खर्च'!J60</f>
        <v>261.89832559999996</v>
      </c>
      <c r="I13" s="70">
        <f t="shared" si="1"/>
        <v>287.40099559999999</v>
      </c>
      <c r="J13" s="110">
        <f t="shared" si="2"/>
        <v>80.020323978171291</v>
      </c>
      <c r="K13" s="110">
        <f>'प्रशासनिक खर्च'!C64</f>
        <v>100</v>
      </c>
    </row>
    <row r="14" spans="1:11" x14ac:dyDescent="0.25">
      <c r="A14" s="15">
        <v>9</v>
      </c>
      <c r="B14" s="15">
        <v>30791122</v>
      </c>
      <c r="C14" s="96" t="s">
        <v>329</v>
      </c>
      <c r="D14" s="15">
        <v>0</v>
      </c>
      <c r="E14" s="110">
        <f>'भूसंरक्षण संघ'!G24</f>
        <v>39.65</v>
      </c>
      <c r="F14" s="116">
        <f t="shared" si="0"/>
        <v>39.65</v>
      </c>
      <c r="G14" s="70">
        <v>0</v>
      </c>
      <c r="H14" s="112">
        <f>'भूसंरक्षण संघ'!J24</f>
        <v>39.396690999999997</v>
      </c>
      <c r="I14" s="70">
        <f t="shared" si="1"/>
        <v>39.396690999999997</v>
      </c>
      <c r="J14" s="110">
        <f t="shared" si="2"/>
        <v>99.361137452711219</v>
      </c>
      <c r="K14" s="110">
        <f>'भूसंरक्षण संघ'!C28</f>
        <v>100</v>
      </c>
    </row>
    <row r="15" spans="1:11" x14ac:dyDescent="0.25">
      <c r="A15" s="15"/>
      <c r="B15" s="15"/>
      <c r="C15" s="96" t="s">
        <v>331</v>
      </c>
      <c r="D15" s="15">
        <f t="shared" ref="D15:I15" si="4">SUM(D13:D14)</f>
        <v>26</v>
      </c>
      <c r="E15" s="110">
        <f t="shared" si="4"/>
        <v>372.80999999999995</v>
      </c>
      <c r="F15" s="116">
        <f t="shared" si="4"/>
        <v>398.80999999999995</v>
      </c>
      <c r="G15" s="205">
        <f t="shared" si="4"/>
        <v>25.502669999999998</v>
      </c>
      <c r="H15" s="206">
        <f t="shared" si="4"/>
        <v>301.29501659999994</v>
      </c>
      <c r="I15" s="205">
        <f t="shared" si="4"/>
        <v>326.79768659999996</v>
      </c>
      <c r="J15" s="110">
        <f t="shared" si="2"/>
        <v>81.943202677966951</v>
      </c>
      <c r="K15" s="110">
        <v>100</v>
      </c>
    </row>
    <row r="16" spans="1:11" x14ac:dyDescent="0.25">
      <c r="A16" s="5"/>
      <c r="B16" s="5"/>
      <c r="C16" s="5" t="s">
        <v>128</v>
      </c>
      <c r="D16" s="207">
        <f>D12+D15</f>
        <v>427.6</v>
      </c>
      <c r="E16" s="207">
        <f t="shared" ref="E16:I16" si="5">E12+E15</f>
        <v>407.35999999999996</v>
      </c>
      <c r="F16" s="208">
        <f t="shared" si="5"/>
        <v>834.95999999999992</v>
      </c>
      <c r="G16" s="207">
        <f t="shared" si="5"/>
        <v>355.562884</v>
      </c>
      <c r="H16" s="207">
        <f t="shared" si="5"/>
        <v>334.59398659999994</v>
      </c>
      <c r="I16" s="207">
        <f t="shared" si="5"/>
        <v>690.15687060000005</v>
      </c>
      <c r="J16" s="110">
        <f t="shared" si="2"/>
        <v>82.657477076746204</v>
      </c>
      <c r="K16" s="110">
        <f>(K12+K15)/2</f>
        <v>98.642857142857139</v>
      </c>
    </row>
  </sheetData>
  <mergeCells count="7">
    <mergeCell ref="K3:K4"/>
    <mergeCell ref="D3:F3"/>
    <mergeCell ref="C3:C4"/>
    <mergeCell ref="A3:A4"/>
    <mergeCell ref="G3:I3"/>
    <mergeCell ref="J3:J4"/>
    <mergeCell ref="B3:B4"/>
  </mergeCells>
  <pageMargins left="0.7" right="0.7" top="0.75" bottom="0.75" header="0.3" footer="0.3"/>
  <pageSetup paperSize="9" scale="86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65"/>
  <sheetViews>
    <sheetView workbookViewId="0">
      <selection activeCell="I60" sqref="I60"/>
    </sheetView>
  </sheetViews>
  <sheetFormatPr defaultRowHeight="15" x14ac:dyDescent="0.25"/>
  <cols>
    <col min="1" max="1" width="27.5703125" style="61" customWidth="1"/>
    <col min="2" max="2" width="39.140625" style="1" customWidth="1"/>
    <col min="3" max="3" width="13.140625" customWidth="1"/>
    <col min="4" max="4" width="12.7109375" style="4" customWidth="1"/>
    <col min="5" max="5" width="9.140625" style="2"/>
    <col min="6" max="7" width="9.140625" style="4"/>
    <col min="8" max="8" width="8.5703125" style="4" customWidth="1"/>
    <col min="9" max="9" width="9.140625" style="4"/>
    <col min="10" max="10" width="10.85546875" style="4" bestFit="1" customWidth="1"/>
    <col min="11" max="11" width="9.140625" style="4"/>
  </cols>
  <sheetData>
    <row r="1" spans="1:11" x14ac:dyDescent="0.25">
      <c r="I1" s="4" t="s">
        <v>22</v>
      </c>
    </row>
    <row r="2" spans="1:11" x14ac:dyDescent="0.25">
      <c r="A2" s="225" t="s">
        <v>362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x14ac:dyDescent="0.25">
      <c r="A3" s="225" t="s">
        <v>65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x14ac:dyDescent="0.25">
      <c r="A4" s="61" t="s">
        <v>60</v>
      </c>
      <c r="B4" s="1" t="s">
        <v>86</v>
      </c>
      <c r="G4" s="4" t="s">
        <v>66</v>
      </c>
    </row>
    <row r="5" spans="1:11" x14ac:dyDescent="0.25">
      <c r="A5" s="61" t="s">
        <v>24</v>
      </c>
      <c r="B5" s="3">
        <v>32901012</v>
      </c>
      <c r="G5" s="4" t="s">
        <v>61</v>
      </c>
    </row>
    <row r="6" spans="1:11" x14ac:dyDescent="0.25">
      <c r="A6" s="61" t="s">
        <v>25</v>
      </c>
      <c r="B6" s="1" t="s">
        <v>53</v>
      </c>
    </row>
    <row r="7" spans="1:11" x14ac:dyDescent="0.25">
      <c r="A7" s="61" t="s">
        <v>26</v>
      </c>
      <c r="B7" s="1" t="s">
        <v>27</v>
      </c>
    </row>
    <row r="8" spans="1:11" x14ac:dyDescent="0.25">
      <c r="A8" s="61" t="s">
        <v>62</v>
      </c>
      <c r="B8" s="1" t="s">
        <v>28</v>
      </c>
    </row>
    <row r="9" spans="1:11" x14ac:dyDescent="0.25">
      <c r="A9" s="61" t="s">
        <v>67</v>
      </c>
      <c r="B9" s="1" t="s">
        <v>29</v>
      </c>
    </row>
    <row r="11" spans="1:11" x14ac:dyDescent="0.25">
      <c r="F11" s="4" t="s">
        <v>54</v>
      </c>
    </row>
    <row r="12" spans="1:11" x14ac:dyDescent="0.25">
      <c r="A12" s="210" t="s">
        <v>30</v>
      </c>
      <c r="B12" s="209" t="s">
        <v>31</v>
      </c>
      <c r="C12" s="210" t="s">
        <v>32</v>
      </c>
      <c r="D12" s="210" t="s">
        <v>1</v>
      </c>
      <c r="E12" s="226" t="s">
        <v>55</v>
      </c>
      <c r="F12" s="226"/>
      <c r="G12" s="226"/>
      <c r="H12" s="226" t="s">
        <v>391</v>
      </c>
      <c r="I12" s="226"/>
      <c r="J12" s="226"/>
      <c r="K12" s="6" t="s">
        <v>0</v>
      </c>
    </row>
    <row r="13" spans="1:11" x14ac:dyDescent="0.25">
      <c r="A13" s="210"/>
      <c r="B13" s="209"/>
      <c r="C13" s="210"/>
      <c r="D13" s="210"/>
      <c r="E13" s="7" t="s">
        <v>2</v>
      </c>
      <c r="F13" s="6" t="s">
        <v>56</v>
      </c>
      <c r="G13" s="6" t="s">
        <v>3</v>
      </c>
      <c r="H13" s="6" t="s">
        <v>2</v>
      </c>
      <c r="I13" s="6" t="s">
        <v>56</v>
      </c>
      <c r="J13" s="6" t="s">
        <v>3</v>
      </c>
      <c r="K13" s="6"/>
    </row>
    <row r="14" spans="1:11" x14ac:dyDescent="0.25">
      <c r="A14" s="170">
        <v>1</v>
      </c>
      <c r="B14" s="13">
        <v>2</v>
      </c>
      <c r="C14" s="14">
        <v>3</v>
      </c>
      <c r="D14" s="15">
        <v>10</v>
      </c>
      <c r="E14" s="16">
        <v>11</v>
      </c>
      <c r="F14" s="15">
        <v>12</v>
      </c>
      <c r="G14" s="16">
        <v>13</v>
      </c>
      <c r="H14" s="15">
        <v>20</v>
      </c>
      <c r="I14" s="16">
        <v>21</v>
      </c>
      <c r="J14" s="15">
        <v>22</v>
      </c>
      <c r="K14" s="6"/>
    </row>
    <row r="15" spans="1:11" ht="30" x14ac:dyDescent="0.45">
      <c r="A15" s="203" t="s">
        <v>176</v>
      </c>
      <c r="B15" s="17" t="s">
        <v>68</v>
      </c>
      <c r="C15" s="9">
        <v>31112</v>
      </c>
      <c r="D15" s="6" t="s">
        <v>9</v>
      </c>
      <c r="E15" s="10">
        <v>1</v>
      </c>
      <c r="F15" s="8">
        <f>G15/$G$61%</f>
        <v>5.568548836173294</v>
      </c>
      <c r="G15" s="9">
        <v>20</v>
      </c>
      <c r="H15" s="9">
        <v>0</v>
      </c>
      <c r="I15" s="8">
        <f>J15/$G$61%</f>
        <v>5.4309137988640162</v>
      </c>
      <c r="J15" s="8">
        <f>19.50567</f>
        <v>19.505669999999999</v>
      </c>
      <c r="K15" s="6"/>
    </row>
    <row r="16" spans="1:11" ht="30" x14ac:dyDescent="0.45">
      <c r="A16" s="18" t="s">
        <v>12</v>
      </c>
      <c r="B16" s="17" t="s">
        <v>69</v>
      </c>
      <c r="C16" s="9">
        <v>31161</v>
      </c>
      <c r="D16" s="6" t="s">
        <v>9</v>
      </c>
      <c r="E16" s="10">
        <v>1</v>
      </c>
      <c r="F16" s="8">
        <f t="shared" ref="F16:F59" si="0">G16/$G$61%</f>
        <v>0.55685488361732938</v>
      </c>
      <c r="G16" s="9">
        <v>2</v>
      </c>
      <c r="H16" s="9">
        <v>0</v>
      </c>
      <c r="I16" s="8">
        <f t="shared" ref="I16:I18" si="1">J16/$G$61%</f>
        <v>0.55685488361732938</v>
      </c>
      <c r="J16" s="8">
        <v>2</v>
      </c>
      <c r="K16" s="6"/>
    </row>
    <row r="17" spans="1:12" ht="30" x14ac:dyDescent="0.25">
      <c r="A17" s="18" t="s">
        <v>13</v>
      </c>
      <c r="B17" s="17" t="s">
        <v>63</v>
      </c>
      <c r="C17" s="9">
        <v>31121</v>
      </c>
      <c r="D17" s="6" t="s">
        <v>14</v>
      </c>
      <c r="E17" s="9">
        <v>1</v>
      </c>
      <c r="F17" s="8">
        <f t="shared" si="0"/>
        <v>0.83528232542599401</v>
      </c>
      <c r="G17" s="9">
        <v>3</v>
      </c>
      <c r="H17" s="9">
        <v>0</v>
      </c>
      <c r="I17" s="8">
        <f t="shared" si="1"/>
        <v>0.83500389798418539</v>
      </c>
      <c r="J17" s="8">
        <v>2.9990000000000001</v>
      </c>
      <c r="K17" s="6"/>
    </row>
    <row r="18" spans="1:12" s="121" customFormat="1" ht="60" x14ac:dyDescent="0.25">
      <c r="A18" s="196" t="s">
        <v>15</v>
      </c>
      <c r="B18" s="17" t="s">
        <v>70</v>
      </c>
      <c r="C18" s="194">
        <v>31122</v>
      </c>
      <c r="D18" s="129" t="s">
        <v>9</v>
      </c>
      <c r="E18" s="194">
        <v>10</v>
      </c>
      <c r="F18" s="195">
        <f t="shared" si="0"/>
        <v>0.27842744180866469</v>
      </c>
      <c r="G18" s="194">
        <v>1</v>
      </c>
      <c r="H18" s="194">
        <v>0</v>
      </c>
      <c r="I18" s="8">
        <f t="shared" si="1"/>
        <v>0.27787058692504735</v>
      </c>
      <c r="J18" s="195">
        <v>0.998</v>
      </c>
      <c r="K18" s="129"/>
    </row>
    <row r="19" spans="1:12" ht="18" x14ac:dyDescent="0.45">
      <c r="A19" s="19" t="s">
        <v>64</v>
      </c>
      <c r="B19" s="17"/>
      <c r="C19" s="5"/>
      <c r="D19" s="6" t="s">
        <v>23</v>
      </c>
      <c r="E19" s="10"/>
      <c r="F19" s="8">
        <f>SUM(F15:F18)</f>
        <v>7.239113487025282</v>
      </c>
      <c r="G19" s="9">
        <f>SUM(G15:G18)</f>
        <v>26</v>
      </c>
      <c r="H19" s="9"/>
      <c r="I19" s="8">
        <f>SUM(I15:I18)</f>
        <v>7.1006431673905777</v>
      </c>
      <c r="J19" s="8">
        <f>SUM(J15:J18)</f>
        <v>25.502669999999998</v>
      </c>
      <c r="K19" s="6"/>
    </row>
    <row r="20" spans="1:12" ht="18" x14ac:dyDescent="0.45">
      <c r="A20" s="19" t="s">
        <v>57</v>
      </c>
      <c r="B20" s="17"/>
      <c r="C20" s="5"/>
      <c r="D20" s="6"/>
      <c r="E20" s="10"/>
      <c r="F20" s="8"/>
      <c r="G20" s="9"/>
      <c r="H20" s="9"/>
      <c r="I20" s="9"/>
      <c r="J20" s="9"/>
      <c r="K20" s="6"/>
    </row>
    <row r="21" spans="1:12" ht="18" x14ac:dyDescent="0.25">
      <c r="A21" s="18" t="s">
        <v>177</v>
      </c>
      <c r="B21" s="17" t="s">
        <v>73</v>
      </c>
      <c r="C21" s="9">
        <v>21111</v>
      </c>
      <c r="D21" s="6" t="s">
        <v>6</v>
      </c>
      <c r="E21" s="12">
        <v>3</v>
      </c>
      <c r="F21" s="8">
        <f t="shared" si="0"/>
        <v>5.6910569105691069</v>
      </c>
      <c r="G21" s="9">
        <v>20.440000000000001</v>
      </c>
      <c r="H21" s="9">
        <v>0</v>
      </c>
      <c r="I21" s="8">
        <f>J21/$G$61%</f>
        <v>3.2899891413297699</v>
      </c>
      <c r="J21" s="8">
        <v>11.816325000000001</v>
      </c>
      <c r="K21" s="6"/>
      <c r="L21" s="99"/>
    </row>
    <row r="22" spans="1:12" ht="18" x14ac:dyDescent="0.25">
      <c r="A22" s="18" t="s">
        <v>178</v>
      </c>
      <c r="B22" s="17" t="s">
        <v>74</v>
      </c>
      <c r="C22" s="9">
        <v>21111</v>
      </c>
      <c r="D22" s="6" t="s">
        <v>6</v>
      </c>
      <c r="E22" s="12">
        <v>3</v>
      </c>
      <c r="F22" s="8">
        <f t="shared" si="0"/>
        <v>4.5801314177525336</v>
      </c>
      <c r="G22" s="9">
        <v>16.45</v>
      </c>
      <c r="H22" s="9">
        <v>0</v>
      </c>
      <c r="I22" s="8">
        <f t="shared" ref="I22:I59" si="2">J22/$G$61%</f>
        <v>1.5805220514533913</v>
      </c>
      <c r="J22" s="8">
        <v>5.6766030000000001</v>
      </c>
      <c r="K22" s="6"/>
      <c r="L22" s="99"/>
    </row>
    <row r="23" spans="1:12" ht="18" x14ac:dyDescent="0.25">
      <c r="A23" s="18" t="s">
        <v>179</v>
      </c>
      <c r="B23" s="17" t="s">
        <v>75</v>
      </c>
      <c r="C23" s="9">
        <v>21111</v>
      </c>
      <c r="D23" s="6" t="s">
        <v>6</v>
      </c>
      <c r="E23" s="12">
        <v>1</v>
      </c>
      <c r="F23" s="8">
        <f t="shared" si="0"/>
        <v>1.6455061810892084</v>
      </c>
      <c r="G23" s="9">
        <v>5.91</v>
      </c>
      <c r="H23" s="9">
        <v>0</v>
      </c>
      <c r="I23" s="8">
        <f t="shared" si="2"/>
        <v>0</v>
      </c>
      <c r="J23" s="8">
        <v>0</v>
      </c>
      <c r="K23" s="6"/>
      <c r="L23" s="99"/>
    </row>
    <row r="24" spans="1:12" ht="18" x14ac:dyDescent="0.25">
      <c r="A24" s="18" t="s">
        <v>180</v>
      </c>
      <c r="B24" s="17" t="s">
        <v>76</v>
      </c>
      <c r="C24" s="9">
        <v>21111</v>
      </c>
      <c r="D24" s="6" t="s">
        <v>6</v>
      </c>
      <c r="E24" s="12">
        <v>2</v>
      </c>
      <c r="F24" s="8">
        <f t="shared" si="0"/>
        <v>2.7258046553068271</v>
      </c>
      <c r="G24" s="9">
        <v>9.7899999999999991</v>
      </c>
      <c r="H24" s="9">
        <v>0</v>
      </c>
      <c r="I24" s="8">
        <f t="shared" si="2"/>
        <v>2.7257467423989312</v>
      </c>
      <c r="J24" s="8">
        <v>9.7897920000000003</v>
      </c>
      <c r="K24" s="6"/>
      <c r="L24" s="99"/>
    </row>
    <row r="25" spans="1:12" ht="30" x14ac:dyDescent="0.25">
      <c r="A25" s="18" t="s">
        <v>181</v>
      </c>
      <c r="B25" s="17" t="s">
        <v>77</v>
      </c>
      <c r="C25" s="9">
        <v>21111</v>
      </c>
      <c r="D25" s="6" t="s">
        <v>6</v>
      </c>
      <c r="E25" s="12">
        <v>25</v>
      </c>
      <c r="F25" s="8">
        <f t="shared" si="0"/>
        <v>34.071166054126302</v>
      </c>
      <c r="G25" s="9">
        <v>122.37</v>
      </c>
      <c r="H25" s="9">
        <v>0</v>
      </c>
      <c r="I25" s="8">
        <f t="shared" si="2"/>
        <v>26.566425270074625</v>
      </c>
      <c r="J25" s="8">
        <v>95.415973000000008</v>
      </c>
      <c r="K25" s="6"/>
      <c r="L25" s="99"/>
    </row>
    <row r="26" spans="1:12" ht="18" x14ac:dyDescent="0.25">
      <c r="A26" s="18" t="s">
        <v>182</v>
      </c>
      <c r="B26" s="17" t="s">
        <v>71</v>
      </c>
      <c r="C26" s="9">
        <v>21111</v>
      </c>
      <c r="D26" s="6" t="s">
        <v>6</v>
      </c>
      <c r="E26" s="12">
        <v>1</v>
      </c>
      <c r="F26" s="8">
        <f t="shared" si="0"/>
        <v>2.2775364739948771</v>
      </c>
      <c r="G26" s="9">
        <v>8.18</v>
      </c>
      <c r="H26" s="9">
        <v>0</v>
      </c>
      <c r="I26" s="8">
        <f t="shared" si="2"/>
        <v>2.0948702528121173</v>
      </c>
      <c r="J26" s="8">
        <v>7.523936</v>
      </c>
      <c r="K26" s="6"/>
      <c r="L26" s="99"/>
    </row>
    <row r="27" spans="1:12" ht="18" x14ac:dyDescent="0.25">
      <c r="A27" s="18" t="s">
        <v>183</v>
      </c>
      <c r="B27" s="17" t="s">
        <v>72</v>
      </c>
      <c r="C27" s="9">
        <v>21111</v>
      </c>
      <c r="D27" s="6" t="s">
        <v>6</v>
      </c>
      <c r="E27" s="12">
        <v>8</v>
      </c>
      <c r="F27" s="8">
        <f t="shared" si="0"/>
        <v>16.090321862122732</v>
      </c>
      <c r="G27" s="9">
        <v>57.79</v>
      </c>
      <c r="H27" s="9">
        <v>0</v>
      </c>
      <c r="I27" s="8">
        <f t="shared" si="2"/>
        <v>13.942475498385122</v>
      </c>
      <c r="J27" s="8">
        <v>50.075794999999999</v>
      </c>
      <c r="K27" s="6"/>
      <c r="L27" s="99"/>
    </row>
    <row r="28" spans="1:12" ht="18" x14ac:dyDescent="0.25">
      <c r="A28" s="18" t="s">
        <v>425</v>
      </c>
      <c r="B28" s="17" t="s">
        <v>78</v>
      </c>
      <c r="C28" s="9">
        <v>21131</v>
      </c>
      <c r="D28" s="6" t="s">
        <v>9</v>
      </c>
      <c r="E28" s="9">
        <v>18</v>
      </c>
      <c r="F28" s="8">
        <f t="shared" si="0"/>
        <v>1.2028065486134316</v>
      </c>
      <c r="G28" s="9">
        <v>4.32</v>
      </c>
      <c r="H28" s="9">
        <v>0</v>
      </c>
      <c r="I28" s="8">
        <f t="shared" si="2"/>
        <v>0.74561476779151359</v>
      </c>
      <c r="J28" s="8">
        <v>2.6779500000000001</v>
      </c>
      <c r="K28" s="6"/>
      <c r="L28" s="99"/>
    </row>
    <row r="29" spans="1:12" ht="18" x14ac:dyDescent="0.25">
      <c r="A29" s="18" t="s">
        <v>16</v>
      </c>
      <c r="B29" s="17" t="s">
        <v>79</v>
      </c>
      <c r="C29" s="9">
        <v>21132</v>
      </c>
      <c r="D29" s="6" t="s">
        <v>6</v>
      </c>
      <c r="E29" s="9">
        <v>40</v>
      </c>
      <c r="F29" s="8">
        <f t="shared" si="0"/>
        <v>2.6729034413631809</v>
      </c>
      <c r="G29" s="9">
        <v>9.6</v>
      </c>
      <c r="H29" s="9">
        <v>1</v>
      </c>
      <c r="I29" s="8">
        <f t="shared" si="2"/>
        <v>2.0657450718342805</v>
      </c>
      <c r="J29" s="8">
        <v>7.4193300000000004</v>
      </c>
      <c r="K29" s="6"/>
      <c r="L29" s="99"/>
    </row>
    <row r="30" spans="1:12" ht="18" x14ac:dyDescent="0.25">
      <c r="A30" s="18" t="s">
        <v>184</v>
      </c>
      <c r="B30" s="17" t="s">
        <v>80</v>
      </c>
      <c r="C30" s="9">
        <v>21134</v>
      </c>
      <c r="D30" s="6" t="s">
        <v>9</v>
      </c>
      <c r="E30" s="9">
        <v>6</v>
      </c>
      <c r="F30" s="8">
        <f t="shared" si="0"/>
        <v>8.3528232542599404E-2</v>
      </c>
      <c r="G30" s="9">
        <v>0.3</v>
      </c>
      <c r="H30" s="9">
        <v>0</v>
      </c>
      <c r="I30" s="8">
        <f t="shared" si="2"/>
        <v>0</v>
      </c>
      <c r="J30" s="8">
        <v>0</v>
      </c>
      <c r="K30" s="6"/>
      <c r="L30" s="99"/>
    </row>
    <row r="31" spans="1:12" ht="18" x14ac:dyDescent="0.25">
      <c r="A31" s="18" t="s">
        <v>17</v>
      </c>
      <c r="B31" s="17" t="s">
        <v>81</v>
      </c>
      <c r="C31" s="9">
        <v>21139</v>
      </c>
      <c r="D31" s="6" t="s">
        <v>6</v>
      </c>
      <c r="E31" s="9">
        <v>4</v>
      </c>
      <c r="F31" s="8">
        <f t="shared" si="0"/>
        <v>5.568548836173294E-2</v>
      </c>
      <c r="G31" s="9">
        <v>0.2</v>
      </c>
      <c r="H31" s="9">
        <v>0</v>
      </c>
      <c r="I31" s="8">
        <f t="shared" si="2"/>
        <v>0</v>
      </c>
      <c r="J31" s="9">
        <v>0</v>
      </c>
      <c r="K31" s="6"/>
      <c r="L31" s="99"/>
    </row>
    <row r="32" spans="1:12" ht="18" x14ac:dyDescent="0.25">
      <c r="A32" s="18" t="s">
        <v>18</v>
      </c>
      <c r="B32" s="17" t="s">
        <v>58</v>
      </c>
      <c r="C32" s="9">
        <v>21139</v>
      </c>
      <c r="D32" s="6" t="s">
        <v>6</v>
      </c>
      <c r="E32" s="9">
        <v>4</v>
      </c>
      <c r="F32" s="8">
        <f t="shared" si="0"/>
        <v>5.568548836173294E-2</v>
      </c>
      <c r="G32" s="9">
        <v>0.2</v>
      </c>
      <c r="H32" s="9">
        <v>0</v>
      </c>
      <c r="I32" s="8">
        <f t="shared" si="2"/>
        <v>1.5035081857667892E-2</v>
      </c>
      <c r="J32" s="8">
        <v>5.3999999999999999E-2</v>
      </c>
      <c r="K32" s="6"/>
      <c r="L32" s="99"/>
    </row>
    <row r="33" spans="1:12" ht="18" x14ac:dyDescent="0.25">
      <c r="A33" s="18" t="s">
        <v>420</v>
      </c>
      <c r="B33" s="17" t="s">
        <v>421</v>
      </c>
      <c r="C33" s="9">
        <v>21139</v>
      </c>
      <c r="D33" s="6" t="s">
        <v>6</v>
      </c>
      <c r="E33" s="9">
        <v>45</v>
      </c>
      <c r="F33" s="8">
        <f t="shared" si="0"/>
        <v>4.0093551620447716</v>
      </c>
      <c r="G33" s="9">
        <v>14.4</v>
      </c>
      <c r="H33" s="9"/>
      <c r="I33" s="8">
        <f t="shared" si="2"/>
        <v>3.3718120057912913</v>
      </c>
      <c r="J33" s="8">
        <v>12.110200000000001</v>
      </c>
      <c r="K33" s="6"/>
      <c r="L33" s="99"/>
    </row>
    <row r="34" spans="1:12" ht="30" x14ac:dyDescent="0.25">
      <c r="A34" s="18" t="s">
        <v>19</v>
      </c>
      <c r="B34" s="17" t="s">
        <v>59</v>
      </c>
      <c r="C34" s="9">
        <v>21121</v>
      </c>
      <c r="D34" s="6" t="s">
        <v>9</v>
      </c>
      <c r="E34" s="9">
        <v>38</v>
      </c>
      <c r="F34" s="8">
        <f t="shared" si="0"/>
        <v>1.0580242788729257</v>
      </c>
      <c r="G34" s="9">
        <v>3.8</v>
      </c>
      <c r="H34" s="9">
        <v>0</v>
      </c>
      <c r="I34" s="8">
        <f>J34/$G$61%</f>
        <v>0.83528232542599401</v>
      </c>
      <c r="J34" s="9">
        <v>3</v>
      </c>
      <c r="K34" s="6"/>
      <c r="L34" s="99"/>
    </row>
    <row r="35" spans="1:12" ht="18" x14ac:dyDescent="0.25">
      <c r="A35" s="18" t="s">
        <v>20</v>
      </c>
      <c r="B35" s="17" t="s">
        <v>82</v>
      </c>
      <c r="C35" s="9">
        <v>21122</v>
      </c>
      <c r="D35" s="6" t="s">
        <v>9</v>
      </c>
      <c r="E35" s="9">
        <v>38</v>
      </c>
      <c r="F35" s="8">
        <f t="shared" si="0"/>
        <v>6.6655529568994334</v>
      </c>
      <c r="G35" s="9">
        <v>23.94</v>
      </c>
      <c r="H35" s="9">
        <v>0</v>
      </c>
      <c r="I35" s="8">
        <f t="shared" si="2"/>
        <v>6.2777373872368871</v>
      </c>
      <c r="J35" s="8">
        <v>22.547121600000001</v>
      </c>
      <c r="K35" s="6"/>
      <c r="L35" s="99"/>
    </row>
    <row r="36" spans="1:12" ht="30" x14ac:dyDescent="0.25">
      <c r="A36" s="18" t="s">
        <v>21</v>
      </c>
      <c r="B36" s="17" t="s">
        <v>83</v>
      </c>
      <c r="C36" s="9">
        <v>21213</v>
      </c>
      <c r="D36" s="6" t="s">
        <v>9</v>
      </c>
      <c r="E36" s="9">
        <v>40</v>
      </c>
      <c r="F36" s="8">
        <f t="shared" si="0"/>
        <v>0.55685488361732938</v>
      </c>
      <c r="G36" s="9">
        <v>2</v>
      </c>
      <c r="H36" s="9">
        <v>0</v>
      </c>
      <c r="I36" s="8">
        <f t="shared" si="2"/>
        <v>0.44548390689386352</v>
      </c>
      <c r="J36" s="8">
        <v>1.6</v>
      </c>
      <c r="K36" s="6"/>
      <c r="L36" s="99"/>
    </row>
    <row r="37" spans="1:12" ht="30" x14ac:dyDescent="0.25">
      <c r="A37" s="18" t="s">
        <v>423</v>
      </c>
      <c r="B37" s="17" t="s">
        <v>84</v>
      </c>
      <c r="C37" s="9">
        <v>22111</v>
      </c>
      <c r="D37" s="6" t="s">
        <v>9</v>
      </c>
      <c r="E37" s="9">
        <v>1</v>
      </c>
      <c r="F37" s="8">
        <f t="shared" si="0"/>
        <v>0.20046775810223857</v>
      </c>
      <c r="G37" s="9">
        <v>0.72</v>
      </c>
      <c r="H37" s="9">
        <v>0</v>
      </c>
      <c r="I37" s="8">
        <f t="shared" si="2"/>
        <v>0.19808163492593833</v>
      </c>
      <c r="J37" s="8">
        <v>0.71143000000000001</v>
      </c>
      <c r="K37" s="6"/>
      <c r="L37" s="99"/>
    </row>
    <row r="38" spans="1:12" ht="30" x14ac:dyDescent="0.25">
      <c r="A38" s="18" t="s">
        <v>422</v>
      </c>
      <c r="B38" s="17" t="s">
        <v>85</v>
      </c>
      <c r="C38" s="9">
        <v>22111</v>
      </c>
      <c r="D38" s="6" t="s">
        <v>9</v>
      </c>
      <c r="E38" s="12">
        <v>1</v>
      </c>
      <c r="F38" s="8">
        <f t="shared" si="0"/>
        <v>0.47889519991090324</v>
      </c>
      <c r="G38" s="9">
        <v>1.72</v>
      </c>
      <c r="H38" s="9">
        <v>0</v>
      </c>
      <c r="I38" s="8">
        <f t="shared" si="2"/>
        <v>0.47889519991090324</v>
      </c>
      <c r="J38" s="9">
        <v>1.72</v>
      </c>
      <c r="K38" s="6"/>
      <c r="L38" s="99"/>
    </row>
    <row r="39" spans="1:12" ht="18" x14ac:dyDescent="0.25">
      <c r="A39" s="18" t="s">
        <v>4</v>
      </c>
      <c r="B39" s="17" t="s">
        <v>33</v>
      </c>
      <c r="C39" s="9">
        <v>22111</v>
      </c>
      <c r="D39" s="6" t="s">
        <v>9</v>
      </c>
      <c r="E39" s="9">
        <v>2</v>
      </c>
      <c r="F39" s="8">
        <f t="shared" si="0"/>
        <v>2.784274418086647E-2</v>
      </c>
      <c r="G39" s="9">
        <v>0.1</v>
      </c>
      <c r="H39" s="9">
        <v>0</v>
      </c>
      <c r="I39" s="8">
        <f t="shared" si="2"/>
        <v>2.784274418086647E-2</v>
      </c>
      <c r="J39" s="9">
        <v>0.1</v>
      </c>
      <c r="K39" s="6"/>
      <c r="L39" s="99"/>
    </row>
    <row r="40" spans="1:12" ht="18" x14ac:dyDescent="0.25">
      <c r="A40" s="18" t="s">
        <v>5</v>
      </c>
      <c r="B40" s="17" t="s">
        <v>34</v>
      </c>
      <c r="C40" s="9">
        <v>22112</v>
      </c>
      <c r="D40" s="6" t="s">
        <v>9</v>
      </c>
      <c r="E40" s="9">
        <v>2</v>
      </c>
      <c r="F40" s="8">
        <f t="shared" si="0"/>
        <v>9.4665330214945997E-2</v>
      </c>
      <c r="G40" s="9">
        <v>0.34</v>
      </c>
      <c r="H40" s="9">
        <v>0</v>
      </c>
      <c r="I40" s="8">
        <f>J40/$G$61%</f>
        <v>5.5401492371088094E-2</v>
      </c>
      <c r="J40" s="8">
        <v>0.19897999999999999</v>
      </c>
      <c r="K40" s="6"/>
      <c r="L40" s="99"/>
    </row>
    <row r="41" spans="1:12" ht="30" x14ac:dyDescent="0.25">
      <c r="A41" s="18" t="s">
        <v>191</v>
      </c>
      <c r="B41" s="17" t="s">
        <v>424</v>
      </c>
      <c r="C41" s="9">
        <v>22112</v>
      </c>
      <c r="D41" s="6" t="s">
        <v>9</v>
      </c>
      <c r="E41" s="9">
        <v>2</v>
      </c>
      <c r="F41" s="8">
        <f t="shared" si="0"/>
        <v>0.12807662323198576</v>
      </c>
      <c r="G41" s="9">
        <v>0.46</v>
      </c>
      <c r="H41" s="9">
        <v>0</v>
      </c>
      <c r="I41" s="8">
        <f t="shared" si="2"/>
        <v>0.12807662323198576</v>
      </c>
      <c r="J41" s="8">
        <v>0.46</v>
      </c>
      <c r="K41" s="6"/>
      <c r="L41" s="99"/>
    </row>
    <row r="42" spans="1:12" ht="18" x14ac:dyDescent="0.25">
      <c r="A42" s="18" t="s">
        <v>190</v>
      </c>
      <c r="B42" s="17" t="s">
        <v>35</v>
      </c>
      <c r="C42" s="9">
        <v>22212</v>
      </c>
      <c r="D42" s="6" t="s">
        <v>9</v>
      </c>
      <c r="E42" s="9">
        <v>250</v>
      </c>
      <c r="F42" s="8">
        <f t="shared" si="0"/>
        <v>0.83528232542599401</v>
      </c>
      <c r="G42" s="9">
        <v>3</v>
      </c>
      <c r="H42" s="9">
        <v>0</v>
      </c>
      <c r="I42" s="8">
        <f t="shared" si="2"/>
        <v>0.83528232542599401</v>
      </c>
      <c r="J42" s="9">
        <v>3</v>
      </c>
      <c r="K42" s="6"/>
      <c r="L42" s="99"/>
    </row>
    <row r="43" spans="1:12" ht="45" x14ac:dyDescent="0.25">
      <c r="A43" s="18" t="s">
        <v>189</v>
      </c>
      <c r="B43" s="17" t="s">
        <v>36</v>
      </c>
      <c r="C43" s="9">
        <v>22314</v>
      </c>
      <c r="D43" s="6" t="s">
        <v>9</v>
      </c>
      <c r="E43" s="9">
        <v>5</v>
      </c>
      <c r="F43" s="8">
        <f t="shared" si="0"/>
        <v>0.13921372090433234</v>
      </c>
      <c r="G43" s="9">
        <v>0.5</v>
      </c>
      <c r="H43" s="9">
        <v>0</v>
      </c>
      <c r="I43" s="8">
        <f t="shared" si="2"/>
        <v>0.13851765229981067</v>
      </c>
      <c r="J43" s="8">
        <v>0.4975</v>
      </c>
      <c r="K43" s="6"/>
      <c r="L43" s="99"/>
    </row>
    <row r="44" spans="1:12" ht="30" x14ac:dyDescent="0.25">
      <c r="A44" s="18" t="s">
        <v>188</v>
      </c>
      <c r="B44" s="17" t="s">
        <v>37</v>
      </c>
      <c r="C44" s="9">
        <v>22213</v>
      </c>
      <c r="D44" s="6" t="s">
        <v>9</v>
      </c>
      <c r="E44" s="12">
        <v>2</v>
      </c>
      <c r="F44" s="8">
        <f t="shared" si="0"/>
        <v>0.83528232542599401</v>
      </c>
      <c r="G44" s="9">
        <v>3</v>
      </c>
      <c r="H44" s="9">
        <v>0</v>
      </c>
      <c r="I44" s="8">
        <f>J44/$G$61%</f>
        <v>0.83526005123064939</v>
      </c>
      <c r="J44" s="8">
        <v>2.9999199999999999</v>
      </c>
      <c r="K44" s="6"/>
      <c r="L44" s="99"/>
    </row>
    <row r="45" spans="1:12" ht="45" x14ac:dyDescent="0.25">
      <c r="A45" s="18" t="s">
        <v>187</v>
      </c>
      <c r="B45" s="17" t="s">
        <v>38</v>
      </c>
      <c r="C45" s="9">
        <v>22221</v>
      </c>
      <c r="D45" s="6" t="s">
        <v>9</v>
      </c>
      <c r="E45" s="9">
        <v>5</v>
      </c>
      <c r="F45" s="8">
        <f t="shared" si="0"/>
        <v>0.13921372090433234</v>
      </c>
      <c r="G45" s="9">
        <v>0.5</v>
      </c>
      <c r="H45" s="9">
        <v>0</v>
      </c>
      <c r="I45" s="8">
        <f t="shared" si="2"/>
        <v>0.13921372090433234</v>
      </c>
      <c r="J45" s="9">
        <v>0.5</v>
      </c>
      <c r="K45" s="6"/>
      <c r="L45" s="99"/>
    </row>
    <row r="46" spans="1:12" ht="30" x14ac:dyDescent="0.25">
      <c r="A46" s="18" t="s">
        <v>186</v>
      </c>
      <c r="B46" s="17" t="s">
        <v>39</v>
      </c>
      <c r="C46" s="9">
        <v>22231</v>
      </c>
      <c r="D46" s="7" t="s">
        <v>9</v>
      </c>
      <c r="E46" s="9">
        <v>1</v>
      </c>
      <c r="F46" s="8">
        <f t="shared" si="0"/>
        <v>0.27842744180866469</v>
      </c>
      <c r="G46" s="9">
        <v>1</v>
      </c>
      <c r="H46" s="9">
        <v>0</v>
      </c>
      <c r="I46" s="8">
        <f t="shared" si="2"/>
        <v>0.27842744180866469</v>
      </c>
      <c r="J46" s="9">
        <v>1</v>
      </c>
      <c r="K46" s="6"/>
      <c r="L46" s="99"/>
    </row>
    <row r="47" spans="1:12" ht="30" x14ac:dyDescent="0.25">
      <c r="A47" s="18" t="s">
        <v>185</v>
      </c>
      <c r="B47" s="17" t="s">
        <v>40</v>
      </c>
      <c r="C47" s="9">
        <v>22311</v>
      </c>
      <c r="D47" s="6" t="s">
        <v>9</v>
      </c>
      <c r="E47" s="9">
        <v>30</v>
      </c>
      <c r="F47" s="8">
        <f t="shared" si="0"/>
        <v>0.83528232542599401</v>
      </c>
      <c r="G47" s="9">
        <v>3</v>
      </c>
      <c r="H47" s="9">
        <v>0</v>
      </c>
      <c r="I47" s="8">
        <f>J47/$G$61%</f>
        <v>0.83528232542599401</v>
      </c>
      <c r="J47" s="9">
        <v>3</v>
      </c>
      <c r="K47" s="6"/>
      <c r="L47" s="99"/>
    </row>
    <row r="48" spans="1:12" ht="45" x14ac:dyDescent="0.25">
      <c r="A48" s="18" t="s">
        <v>192</v>
      </c>
      <c r="B48" s="17" t="s">
        <v>41</v>
      </c>
      <c r="C48" s="9">
        <v>22315</v>
      </c>
      <c r="D48" s="6" t="s">
        <v>9</v>
      </c>
      <c r="E48" s="9">
        <v>3</v>
      </c>
      <c r="F48" s="8">
        <f t="shared" si="0"/>
        <v>8.3528232542599404E-2</v>
      </c>
      <c r="G48" s="9">
        <v>0.3</v>
      </c>
      <c r="H48" s="9">
        <v>0</v>
      </c>
      <c r="I48" s="8">
        <f t="shared" si="2"/>
        <v>5.568548836173294E-2</v>
      </c>
      <c r="J48" s="9">
        <v>0.2</v>
      </c>
      <c r="K48" s="6"/>
      <c r="L48" s="99"/>
    </row>
    <row r="49" spans="1:12" ht="18" x14ac:dyDescent="0.25">
      <c r="A49" s="18" t="s">
        <v>193</v>
      </c>
      <c r="B49" s="17" t="s">
        <v>42</v>
      </c>
      <c r="C49" s="9">
        <v>22411</v>
      </c>
      <c r="D49" s="7" t="s">
        <v>43</v>
      </c>
      <c r="E49" s="9">
        <v>1</v>
      </c>
      <c r="F49" s="8">
        <f t="shared" si="0"/>
        <v>1.0496714556186659</v>
      </c>
      <c r="G49" s="9">
        <v>3.77</v>
      </c>
      <c r="H49" s="9">
        <v>0</v>
      </c>
      <c r="I49" s="8">
        <f t="shared" si="2"/>
        <v>0.94332887849426439</v>
      </c>
      <c r="J49" s="8">
        <v>3.3880599999999998</v>
      </c>
      <c r="K49" s="6"/>
      <c r="L49" s="99"/>
    </row>
    <row r="50" spans="1:12" ht="18" x14ac:dyDescent="0.25">
      <c r="A50" s="18" t="s">
        <v>194</v>
      </c>
      <c r="B50" s="17" t="s">
        <v>44</v>
      </c>
      <c r="C50" s="9">
        <v>22413</v>
      </c>
      <c r="D50" s="6" t="s">
        <v>9</v>
      </c>
      <c r="E50" s="9">
        <v>1</v>
      </c>
      <c r="F50" s="8">
        <f t="shared" si="0"/>
        <v>0.71834279986635496</v>
      </c>
      <c r="G50" s="8">
        <v>2.58</v>
      </c>
      <c r="H50" s="9">
        <v>0</v>
      </c>
      <c r="I50" s="8">
        <f>J50/$G$61%</f>
        <v>0.77748078850651536</v>
      </c>
      <c r="J50" s="8">
        <v>2.7924000000000002</v>
      </c>
      <c r="K50" s="6"/>
      <c r="L50" s="99"/>
    </row>
    <row r="51" spans="1:12" ht="18" x14ac:dyDescent="0.25">
      <c r="A51" s="18" t="s">
        <v>195</v>
      </c>
      <c r="B51" s="17" t="s">
        <v>45</v>
      </c>
      <c r="C51" s="9">
        <v>22413</v>
      </c>
      <c r="D51" s="6" t="s">
        <v>9</v>
      </c>
      <c r="E51" s="9">
        <v>1</v>
      </c>
      <c r="F51" s="8">
        <f t="shared" si="0"/>
        <v>0.8018710324089543</v>
      </c>
      <c r="G51" s="8">
        <v>2.88</v>
      </c>
      <c r="H51" s="9">
        <v>0</v>
      </c>
      <c r="I51" s="8">
        <f t="shared" si="2"/>
        <v>0.86838734825704433</v>
      </c>
      <c r="J51" s="8">
        <v>3.1189</v>
      </c>
      <c r="K51" s="6"/>
      <c r="L51" s="99"/>
    </row>
    <row r="52" spans="1:12" ht="30" x14ac:dyDescent="0.25">
      <c r="A52" s="18" t="s">
        <v>196</v>
      </c>
      <c r="B52" s="17" t="s">
        <v>46</v>
      </c>
      <c r="C52" s="9">
        <v>22413</v>
      </c>
      <c r="D52" s="6" t="s">
        <v>9</v>
      </c>
      <c r="E52" s="9">
        <v>2</v>
      </c>
      <c r="F52" s="8">
        <f t="shared" si="0"/>
        <v>5.568548836173294E-2</v>
      </c>
      <c r="G52" s="9">
        <v>0.2</v>
      </c>
      <c r="H52" s="9">
        <v>0</v>
      </c>
      <c r="I52" s="8">
        <f t="shared" si="2"/>
        <v>5.568548836173294E-2</v>
      </c>
      <c r="J52" s="9">
        <v>0.2</v>
      </c>
      <c r="K52" s="6"/>
      <c r="L52" s="99"/>
    </row>
    <row r="53" spans="1:12" ht="30" x14ac:dyDescent="0.25">
      <c r="A53" s="18" t="s">
        <v>197</v>
      </c>
      <c r="B53" s="17" t="s">
        <v>426</v>
      </c>
      <c r="C53" s="9">
        <v>22413</v>
      </c>
      <c r="D53" s="6" t="s">
        <v>9</v>
      </c>
      <c r="E53" s="9">
        <v>2</v>
      </c>
      <c r="F53" s="8">
        <f t="shared" si="0"/>
        <v>0.12807662323198576</v>
      </c>
      <c r="G53" s="9">
        <v>0.46</v>
      </c>
      <c r="H53" s="9">
        <v>0</v>
      </c>
      <c r="I53" s="8">
        <f t="shared" si="2"/>
        <v>6.6822586034079518E-4</v>
      </c>
      <c r="J53" s="8">
        <v>2.3999999999999998E-3</v>
      </c>
      <c r="K53" s="6"/>
      <c r="L53" s="99"/>
    </row>
    <row r="54" spans="1:12" ht="18" x14ac:dyDescent="0.25">
      <c r="A54" s="18" t="s">
        <v>198</v>
      </c>
      <c r="B54" s="17" t="s">
        <v>47</v>
      </c>
      <c r="C54" s="9">
        <v>22419</v>
      </c>
      <c r="D54" s="6" t="s">
        <v>9</v>
      </c>
      <c r="E54" s="9">
        <v>2</v>
      </c>
      <c r="F54" s="8">
        <f t="shared" si="0"/>
        <v>0.11137097672346588</v>
      </c>
      <c r="G54" s="9">
        <v>0.4</v>
      </c>
      <c r="H54" s="9">
        <v>0</v>
      </c>
      <c r="I54" s="8">
        <f t="shared" si="2"/>
        <v>0.11137097672346588</v>
      </c>
      <c r="J54" s="9">
        <v>0.4</v>
      </c>
      <c r="K54" s="6"/>
      <c r="L54" s="99"/>
    </row>
    <row r="55" spans="1:12" ht="60" x14ac:dyDescent="0.25">
      <c r="A55" s="18" t="s">
        <v>199</v>
      </c>
      <c r="B55" s="17" t="s">
        <v>200</v>
      </c>
      <c r="C55" s="9">
        <v>22611</v>
      </c>
      <c r="D55" s="6" t="s">
        <v>9</v>
      </c>
      <c r="E55" s="9">
        <v>15</v>
      </c>
      <c r="F55" s="8">
        <f t="shared" si="0"/>
        <v>0.90210491146007366</v>
      </c>
      <c r="G55" s="9">
        <v>3.24</v>
      </c>
      <c r="H55" s="9">
        <v>0</v>
      </c>
      <c r="I55" s="8">
        <f t="shared" si="2"/>
        <v>0.90200746185544056</v>
      </c>
      <c r="J55" s="8">
        <v>3.2396500000000001</v>
      </c>
      <c r="K55" s="6"/>
      <c r="L55" s="99"/>
    </row>
    <row r="56" spans="1:12" ht="18" x14ac:dyDescent="0.25">
      <c r="A56" s="18" t="s">
        <v>201</v>
      </c>
      <c r="B56" s="17" t="s">
        <v>48</v>
      </c>
      <c r="C56" s="9">
        <v>22612</v>
      </c>
      <c r="D56" s="7" t="s">
        <v>9</v>
      </c>
      <c r="E56" s="9">
        <v>6</v>
      </c>
      <c r="F56" s="8">
        <f t="shared" si="0"/>
        <v>0.30627018598953121</v>
      </c>
      <c r="G56" s="8">
        <v>1.1000000000000001</v>
      </c>
      <c r="H56" s="9">
        <v>0</v>
      </c>
      <c r="I56" s="8">
        <f t="shared" si="2"/>
        <v>0.30613097226862679</v>
      </c>
      <c r="J56" s="8">
        <v>1.0994999999999999</v>
      </c>
      <c r="K56" s="6"/>
      <c r="L56" s="99"/>
    </row>
    <row r="57" spans="1:12" ht="30" x14ac:dyDescent="0.25">
      <c r="A57" s="18" t="s">
        <v>10</v>
      </c>
      <c r="B57" s="17" t="s">
        <v>49</v>
      </c>
      <c r="C57" s="9">
        <v>22214</v>
      </c>
      <c r="D57" s="7" t="s">
        <v>9</v>
      </c>
      <c r="E57" s="9">
        <v>2</v>
      </c>
      <c r="F57" s="8">
        <f t="shared" si="0"/>
        <v>0.22274195344693176</v>
      </c>
      <c r="G57" s="9">
        <v>0.8</v>
      </c>
      <c r="H57" s="9">
        <v>0</v>
      </c>
      <c r="I57" s="8">
        <f>J57/$G$61%</f>
        <v>0.13053792181757434</v>
      </c>
      <c r="J57" s="8">
        <v>0.46883999999999998</v>
      </c>
      <c r="K57" s="6"/>
      <c r="L57" s="99"/>
    </row>
    <row r="58" spans="1:12" ht="45" x14ac:dyDescent="0.25">
      <c r="A58" s="18" t="s">
        <v>202</v>
      </c>
      <c r="B58" s="17" t="s">
        <v>50</v>
      </c>
      <c r="C58" s="9">
        <v>22711</v>
      </c>
      <c r="D58" s="7" t="s">
        <v>9</v>
      </c>
      <c r="E58" s="9">
        <v>10</v>
      </c>
      <c r="F58" s="8">
        <f t="shared" si="0"/>
        <v>0.27842744180866469</v>
      </c>
      <c r="G58" s="9">
        <v>1</v>
      </c>
      <c r="H58" s="9">
        <v>0</v>
      </c>
      <c r="I58" s="8">
        <f t="shared" si="2"/>
        <v>0.27842744180866469</v>
      </c>
      <c r="J58" s="9">
        <v>1</v>
      </c>
      <c r="K58" s="6"/>
      <c r="L58" s="99"/>
    </row>
    <row r="59" spans="1:12" ht="18" x14ac:dyDescent="0.25">
      <c r="A59" s="18" t="s">
        <v>11</v>
      </c>
      <c r="B59" s="17" t="s">
        <v>338</v>
      </c>
      <c r="C59" s="9">
        <v>28142</v>
      </c>
      <c r="D59" s="7" t="s">
        <v>9</v>
      </c>
      <c r="E59" s="9">
        <v>2</v>
      </c>
      <c r="F59" s="8">
        <f t="shared" si="0"/>
        <v>0.66822586034079523</v>
      </c>
      <c r="G59" s="9">
        <v>2.4</v>
      </c>
      <c r="H59" s="9">
        <v>0</v>
      </c>
      <c r="I59" s="8">
        <f t="shared" si="2"/>
        <v>0.58294910346363737</v>
      </c>
      <c r="J59" s="8">
        <v>2.0937199999999998</v>
      </c>
      <c r="K59" s="6"/>
      <c r="L59" s="99"/>
    </row>
    <row r="60" spans="1:12" ht="18" x14ac:dyDescent="0.25">
      <c r="A60" s="19" t="s">
        <v>51</v>
      </c>
      <c r="B60" s="17"/>
      <c r="C60" s="9"/>
      <c r="D60" s="7"/>
      <c r="E60" s="9"/>
      <c r="F60" s="11">
        <f>SUM(F21:F59)</f>
        <v>92.76088651297475</v>
      </c>
      <c r="G60" s="11">
        <f>SUM(G21:G59)</f>
        <v>333.15999999999997</v>
      </c>
      <c r="H60" s="9"/>
      <c r="I60" s="11">
        <f>SUM(I21:I59)</f>
        <v>72.919680810780733</v>
      </c>
      <c r="J60" s="11">
        <f>SUM(J21:J59)</f>
        <v>261.89832559999996</v>
      </c>
      <c r="K60" s="6"/>
    </row>
    <row r="61" spans="1:12" ht="18" x14ac:dyDescent="0.25">
      <c r="A61" s="19" t="s">
        <v>52</v>
      </c>
      <c r="B61" s="17" t="s">
        <v>23</v>
      </c>
      <c r="C61" s="6" t="s">
        <v>23</v>
      </c>
      <c r="D61" s="7"/>
      <c r="E61" s="7"/>
      <c r="F61" s="8">
        <f>F60+F19</f>
        <v>100.00000000000003</v>
      </c>
      <c r="G61" s="8">
        <f>G60+G19</f>
        <v>359.15999999999997</v>
      </c>
      <c r="H61" s="6"/>
      <c r="I61" s="8">
        <f>I60+I19</f>
        <v>80.020323978171305</v>
      </c>
      <c r="J61" s="8">
        <f>J60+J19</f>
        <v>287.40099559999999</v>
      </c>
      <c r="K61" s="6"/>
    </row>
    <row r="63" spans="1:12" x14ac:dyDescent="0.25">
      <c r="B63" s="6" t="s">
        <v>361</v>
      </c>
      <c r="C63" s="6" t="s">
        <v>360</v>
      </c>
    </row>
    <row r="64" spans="1:12" x14ac:dyDescent="0.25">
      <c r="B64" s="6" t="s">
        <v>358</v>
      </c>
      <c r="C64" s="15">
        <v>100</v>
      </c>
    </row>
    <row r="65" spans="2:9" x14ac:dyDescent="0.25">
      <c r="B65" s="6" t="s">
        <v>359</v>
      </c>
      <c r="C65" s="110">
        <f>I61</f>
        <v>80.020323978171305</v>
      </c>
      <c r="I65" s="4" t="s">
        <v>23</v>
      </c>
    </row>
  </sheetData>
  <mergeCells count="8">
    <mergeCell ref="A2:K2"/>
    <mergeCell ref="A3:K3"/>
    <mergeCell ref="A12:A13"/>
    <mergeCell ref="B12:B13"/>
    <mergeCell ref="H12:J12"/>
    <mergeCell ref="E12:G12"/>
    <mergeCell ref="D12:D13"/>
    <mergeCell ref="C12:C13"/>
  </mergeCells>
  <pageMargins left="0.7" right="0.7" top="0.75" bottom="0.75" header="0.3" footer="0.3"/>
  <pageSetup paperSize="9" scale="8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4"/>
  <sheetViews>
    <sheetView topLeftCell="A16" workbookViewId="0">
      <selection activeCell="E21" sqref="E21"/>
    </sheetView>
  </sheetViews>
  <sheetFormatPr defaultRowHeight="15" x14ac:dyDescent="0.25"/>
  <cols>
    <col min="1" max="1" width="19" style="20" customWidth="1"/>
    <col min="2" max="2" width="56.5703125" customWidth="1"/>
    <col min="3" max="3" width="9.5703125" style="4" customWidth="1"/>
    <col min="4" max="4" width="9.42578125" style="4" customWidth="1"/>
    <col min="5" max="5" width="6.7109375" customWidth="1"/>
    <col min="6" max="6" width="9" style="4" customWidth="1"/>
    <col min="7" max="7" width="7.5703125" style="4" customWidth="1"/>
    <col min="8" max="9" width="6.7109375" customWidth="1"/>
    <col min="10" max="10" width="8.85546875" customWidth="1"/>
    <col min="11" max="11" width="39" customWidth="1"/>
  </cols>
  <sheetData>
    <row r="1" spans="1:11" x14ac:dyDescent="0.25">
      <c r="A1" s="216" t="s">
        <v>352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x14ac:dyDescent="0.25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9.5" x14ac:dyDescent="0.25">
      <c r="A3" s="21" t="s">
        <v>96</v>
      </c>
      <c r="B3" s="22" t="s">
        <v>86</v>
      </c>
      <c r="C3" s="217" t="s">
        <v>89</v>
      </c>
      <c r="D3" s="217"/>
      <c r="E3" s="217"/>
      <c r="F3" s="42">
        <v>110</v>
      </c>
      <c r="H3" s="4"/>
      <c r="I3" s="4"/>
      <c r="J3" s="4"/>
      <c r="K3" s="4"/>
    </row>
    <row r="4" spans="1:11" ht="19.5" x14ac:dyDescent="0.25">
      <c r="A4" s="21" t="s">
        <v>24</v>
      </c>
      <c r="B4" s="43">
        <v>32900017</v>
      </c>
      <c r="C4" s="218" t="s">
        <v>90</v>
      </c>
      <c r="D4" s="218"/>
      <c r="E4" s="218"/>
      <c r="F4" s="42">
        <v>110</v>
      </c>
      <c r="H4" s="4"/>
      <c r="I4" s="4"/>
      <c r="J4" s="4"/>
      <c r="K4" s="4"/>
    </row>
    <row r="5" spans="1:11" ht="17.25" x14ac:dyDescent="0.25">
      <c r="A5" s="21" t="s">
        <v>25</v>
      </c>
      <c r="B5" s="21" t="s">
        <v>53</v>
      </c>
      <c r="E5" s="4"/>
      <c r="H5" s="4"/>
      <c r="I5" s="4"/>
      <c r="J5" s="4"/>
      <c r="K5" s="4"/>
    </row>
    <row r="6" spans="1:11" ht="34.5" x14ac:dyDescent="0.25">
      <c r="A6" s="21" t="s">
        <v>91</v>
      </c>
      <c r="B6" s="44" t="s">
        <v>121</v>
      </c>
      <c r="E6" s="4"/>
      <c r="H6" s="4"/>
      <c r="I6" s="4"/>
      <c r="J6" s="4"/>
      <c r="K6" s="4"/>
    </row>
    <row r="7" spans="1:11" ht="17.25" x14ac:dyDescent="0.25">
      <c r="A7" s="21" t="s">
        <v>93</v>
      </c>
      <c r="B7" s="21" t="s">
        <v>29</v>
      </c>
      <c r="E7" s="4"/>
      <c r="H7" s="4"/>
      <c r="I7" s="4"/>
      <c r="J7" s="4"/>
      <c r="K7" s="4"/>
    </row>
    <row r="8" spans="1:11" x14ac:dyDescent="0.25">
      <c r="A8" s="4"/>
      <c r="B8" s="4"/>
      <c r="C8"/>
      <c r="E8" s="4"/>
      <c r="F8" s="219" t="s">
        <v>54</v>
      </c>
      <c r="G8" s="219"/>
    </row>
    <row r="9" spans="1:11" s="4" customFormat="1" ht="19.5" x14ac:dyDescent="0.25">
      <c r="A9" s="220" t="s">
        <v>94</v>
      </c>
      <c r="B9" s="220" t="s">
        <v>31</v>
      </c>
      <c r="C9" s="220" t="s">
        <v>32</v>
      </c>
      <c r="D9" s="220" t="s">
        <v>1</v>
      </c>
      <c r="E9" s="213" t="s">
        <v>55</v>
      </c>
      <c r="F9" s="214"/>
      <c r="G9" s="215"/>
      <c r="H9" s="213" t="s">
        <v>353</v>
      </c>
      <c r="I9" s="214"/>
      <c r="J9" s="215"/>
      <c r="K9" s="26" t="s">
        <v>0</v>
      </c>
    </row>
    <row r="10" spans="1:11" s="4" customFormat="1" ht="19.5" x14ac:dyDescent="0.25">
      <c r="A10" s="220"/>
      <c r="B10" s="220"/>
      <c r="C10" s="220"/>
      <c r="D10" s="220"/>
      <c r="E10" s="26" t="s">
        <v>2</v>
      </c>
      <c r="F10" s="26" t="s">
        <v>56</v>
      </c>
      <c r="G10" s="26" t="s">
        <v>3</v>
      </c>
      <c r="H10" s="26" t="s">
        <v>2</v>
      </c>
      <c r="I10" s="26" t="s">
        <v>56</v>
      </c>
      <c r="J10" s="26" t="s">
        <v>3</v>
      </c>
      <c r="K10" s="27"/>
    </row>
    <row r="11" spans="1:11" ht="19.5" x14ac:dyDescent="0.5">
      <c r="A11" s="28">
        <v>1</v>
      </c>
      <c r="B11" s="28">
        <v>2</v>
      </c>
      <c r="C11" s="26"/>
      <c r="D11" s="29">
        <v>3</v>
      </c>
      <c r="E11" s="30">
        <v>10</v>
      </c>
      <c r="F11" s="29">
        <v>11</v>
      </c>
      <c r="G11" s="29">
        <v>12</v>
      </c>
      <c r="H11" s="30">
        <v>19</v>
      </c>
      <c r="I11" s="30">
        <v>20</v>
      </c>
      <c r="J11" s="30">
        <v>21</v>
      </c>
      <c r="K11" s="30">
        <v>22</v>
      </c>
    </row>
    <row r="12" spans="1:11" ht="39" x14ac:dyDescent="0.5">
      <c r="A12" s="45" t="s">
        <v>95</v>
      </c>
      <c r="B12" s="32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9.5" x14ac:dyDescent="0.5">
      <c r="A13" s="59">
        <v>2</v>
      </c>
      <c r="B13" s="5"/>
      <c r="C13" s="36"/>
      <c r="D13" s="36"/>
      <c r="E13" s="36"/>
      <c r="F13" s="47"/>
      <c r="G13" s="53"/>
      <c r="H13" s="38"/>
      <c r="I13" s="47"/>
      <c r="J13" s="53"/>
      <c r="K13" s="39"/>
    </row>
    <row r="14" spans="1:11" ht="81" customHeight="1" x14ac:dyDescent="0.25">
      <c r="A14" s="33" t="s">
        <v>170</v>
      </c>
      <c r="B14" s="58" t="s">
        <v>312</v>
      </c>
      <c r="C14" s="36">
        <v>31157</v>
      </c>
      <c r="D14" s="36" t="s">
        <v>122</v>
      </c>
      <c r="E14" s="53">
        <v>1</v>
      </c>
      <c r="F14" s="47">
        <f>G14/110%</f>
        <v>22.727272727272727</v>
      </c>
      <c r="G14" s="53">
        <v>25</v>
      </c>
      <c r="H14" s="38">
        <v>1</v>
      </c>
      <c r="I14" s="47">
        <f>J14/110%</f>
        <v>22.727236363636361</v>
      </c>
      <c r="J14" s="53">
        <v>24.999960000000002</v>
      </c>
      <c r="K14" s="157" t="s">
        <v>428</v>
      </c>
    </row>
    <row r="15" spans="1:11" ht="19.5" x14ac:dyDescent="0.25">
      <c r="A15" s="71">
        <v>3</v>
      </c>
      <c r="B15" s="33" t="s">
        <v>171</v>
      </c>
      <c r="C15" s="36"/>
      <c r="D15" s="36"/>
      <c r="E15" s="36"/>
      <c r="F15" s="47"/>
      <c r="G15" s="53"/>
      <c r="H15" s="38"/>
      <c r="I15" s="47"/>
      <c r="J15" s="53"/>
      <c r="K15" s="39"/>
    </row>
    <row r="16" spans="1:11" s="61" customFormat="1" ht="32.25" x14ac:dyDescent="0.25">
      <c r="A16" s="33" t="s">
        <v>172</v>
      </c>
      <c r="B16" s="33" t="s">
        <v>319</v>
      </c>
      <c r="C16" s="36">
        <v>31157</v>
      </c>
      <c r="D16" s="36" t="s">
        <v>7</v>
      </c>
      <c r="E16" s="53">
        <v>1</v>
      </c>
      <c r="F16" s="47">
        <f t="shared" ref="F16:F17" si="0">G16/110%</f>
        <v>13.636363636363635</v>
      </c>
      <c r="G16" s="53">
        <v>15</v>
      </c>
      <c r="H16" s="38">
        <v>1</v>
      </c>
      <c r="I16" s="47">
        <f>J16/110%</f>
        <v>13.636363636363635</v>
      </c>
      <c r="J16" s="53">
        <v>15</v>
      </c>
      <c r="K16" s="157" t="s">
        <v>417</v>
      </c>
    </row>
    <row r="17" spans="1:11" s="61" customFormat="1" ht="82.5" customHeight="1" x14ac:dyDescent="0.25">
      <c r="A17" s="33" t="s">
        <v>173</v>
      </c>
      <c r="B17" s="108" t="s">
        <v>324</v>
      </c>
      <c r="C17" s="36">
        <v>31157</v>
      </c>
      <c r="D17" s="36" t="s">
        <v>7</v>
      </c>
      <c r="E17" s="53">
        <v>1</v>
      </c>
      <c r="F17" s="47">
        <f t="shared" si="0"/>
        <v>45.454545454545453</v>
      </c>
      <c r="G17" s="53">
        <v>50</v>
      </c>
      <c r="H17" s="38">
        <v>1</v>
      </c>
      <c r="I17" s="47">
        <f>J17/110%</f>
        <v>12.826381818181817</v>
      </c>
      <c r="J17" s="53">
        <v>14.109019999999999</v>
      </c>
      <c r="K17" s="157" t="s">
        <v>418</v>
      </c>
    </row>
    <row r="18" spans="1:11" ht="39" x14ac:dyDescent="0.5">
      <c r="A18" s="46" t="s">
        <v>175</v>
      </c>
      <c r="B18" s="33" t="s">
        <v>174</v>
      </c>
      <c r="C18" s="36">
        <v>31157</v>
      </c>
      <c r="D18" s="36" t="s">
        <v>7</v>
      </c>
      <c r="E18" s="53">
        <v>1</v>
      </c>
      <c r="F18" s="47">
        <f>G18/110%</f>
        <v>18.18181818181818</v>
      </c>
      <c r="G18" s="53">
        <v>20</v>
      </c>
      <c r="H18" s="38">
        <v>1</v>
      </c>
      <c r="I18" s="47">
        <f>J18/110%</f>
        <v>18.18181818181818</v>
      </c>
      <c r="J18" s="53">
        <v>20</v>
      </c>
      <c r="K18" s="135" t="s">
        <v>419</v>
      </c>
    </row>
    <row r="19" spans="1:11" ht="39" x14ac:dyDescent="0.5">
      <c r="A19" s="41" t="s">
        <v>97</v>
      </c>
      <c r="B19" s="58"/>
      <c r="C19" s="36"/>
      <c r="D19" s="36"/>
      <c r="E19" s="36"/>
      <c r="F19" s="48">
        <f>SUM(F14:F18)</f>
        <v>100</v>
      </c>
      <c r="G19" s="53">
        <f>SUM(G14:G18)</f>
        <v>110</v>
      </c>
      <c r="H19" s="29"/>
      <c r="I19" s="169">
        <f>SUM(I14:I18)</f>
        <v>67.371799999999993</v>
      </c>
      <c r="J19" s="154">
        <f>SUM(J14:J18)</f>
        <v>74.108980000000003</v>
      </c>
      <c r="K19" s="39"/>
    </row>
    <row r="20" spans="1:11" ht="19.5" x14ac:dyDescent="0.5">
      <c r="A20" s="46" t="s">
        <v>52</v>
      </c>
      <c r="B20" s="58"/>
      <c r="C20" s="36"/>
      <c r="D20" s="36"/>
      <c r="E20" s="36"/>
      <c r="F20" s="53">
        <f>F19</f>
        <v>100</v>
      </c>
      <c r="G20" s="53">
        <f>G19</f>
        <v>110</v>
      </c>
      <c r="H20" s="29"/>
      <c r="I20" s="153">
        <f>I19</f>
        <v>67.371799999999993</v>
      </c>
      <c r="J20" s="154">
        <f>J19</f>
        <v>74.108980000000003</v>
      </c>
      <c r="K20" s="39"/>
    </row>
    <row r="22" spans="1:11" x14ac:dyDescent="0.25">
      <c r="B22" s="6" t="s">
        <v>361</v>
      </c>
      <c r="C22" s="6" t="s">
        <v>360</v>
      </c>
    </row>
    <row r="23" spans="1:11" x14ac:dyDescent="0.25">
      <c r="B23" s="6" t="s">
        <v>358</v>
      </c>
      <c r="C23" s="15">
        <v>90</v>
      </c>
    </row>
    <row r="24" spans="1:11" x14ac:dyDescent="0.25">
      <c r="B24" s="6" t="s">
        <v>359</v>
      </c>
      <c r="C24" s="126">
        <f>I20</f>
        <v>67.371799999999993</v>
      </c>
    </row>
  </sheetData>
  <mergeCells count="11">
    <mergeCell ref="H9:J9"/>
    <mergeCell ref="A1:K1"/>
    <mergeCell ref="A2:K2"/>
    <mergeCell ref="C3:E3"/>
    <mergeCell ref="C4:E4"/>
    <mergeCell ref="F8:G8"/>
    <mergeCell ref="A9:A10"/>
    <mergeCell ref="B9:B10"/>
    <mergeCell ref="C9:C10"/>
    <mergeCell ref="D9:D10"/>
    <mergeCell ref="E9:G9"/>
  </mergeCells>
  <pageMargins left="0.7" right="0.7" top="0.75" bottom="0.75" header="0.3" footer="0.3"/>
  <pageSetup paperSize="9" scale="7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4"/>
  <sheetViews>
    <sheetView topLeftCell="A16" workbookViewId="0">
      <selection activeCell="J20" sqref="J20"/>
    </sheetView>
  </sheetViews>
  <sheetFormatPr defaultRowHeight="15" x14ac:dyDescent="0.25"/>
  <cols>
    <col min="1" max="1" width="18" style="20" customWidth="1"/>
    <col min="2" max="2" width="48.140625" customWidth="1"/>
    <col min="3" max="3" width="9.5703125" style="4" customWidth="1"/>
    <col min="4" max="4" width="9.140625" style="4" customWidth="1"/>
    <col min="5" max="5" width="12.85546875" customWidth="1"/>
    <col min="6" max="6" width="7" style="4" customWidth="1"/>
    <col min="7" max="7" width="7.5703125" style="4" customWidth="1"/>
    <col min="8" max="8" width="8.42578125" style="4" customWidth="1"/>
    <col min="9" max="9" width="6.7109375" style="4" customWidth="1"/>
    <col min="10" max="10" width="7.85546875" style="4" customWidth="1"/>
    <col min="11" max="11" width="28.28515625" customWidth="1"/>
    <col min="12" max="12" width="149.5703125" style="121" hidden="1" customWidth="1"/>
    <col min="13" max="14" width="9.140625" hidden="1" customWidth="1"/>
    <col min="15" max="15" width="9.140625" customWidth="1"/>
  </cols>
  <sheetData>
    <row r="1" spans="1:13" x14ac:dyDescent="0.25">
      <c r="A1" s="216" t="s">
        <v>352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3" x14ac:dyDescent="0.25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3" ht="19.5" x14ac:dyDescent="0.25">
      <c r="A3" s="21" t="s">
        <v>88</v>
      </c>
      <c r="B3" s="22" t="s">
        <v>119</v>
      </c>
      <c r="C3" s="217" t="s">
        <v>89</v>
      </c>
      <c r="D3" s="217"/>
      <c r="E3" s="217"/>
      <c r="F3" s="178">
        <v>23.5</v>
      </c>
      <c r="K3" s="4"/>
    </row>
    <row r="4" spans="1:13" ht="19.5" x14ac:dyDescent="0.25">
      <c r="A4" s="21" t="s">
        <v>24</v>
      </c>
      <c r="B4" s="66">
        <v>32991125</v>
      </c>
      <c r="C4" s="218" t="s">
        <v>90</v>
      </c>
      <c r="D4" s="218"/>
      <c r="E4" s="218"/>
      <c r="F4" s="178">
        <v>23.5</v>
      </c>
      <c r="K4" s="4"/>
    </row>
    <row r="5" spans="1:13" ht="19.5" x14ac:dyDescent="0.25">
      <c r="A5" s="21" t="s">
        <v>25</v>
      </c>
      <c r="B5" s="23" t="s">
        <v>351</v>
      </c>
      <c r="E5" s="4"/>
      <c r="K5" s="4"/>
    </row>
    <row r="6" spans="1:13" ht="34.5" x14ac:dyDescent="0.25">
      <c r="A6" s="21" t="s">
        <v>91</v>
      </c>
      <c r="B6" s="23" t="s">
        <v>351</v>
      </c>
      <c r="E6" s="4"/>
      <c r="K6" s="4"/>
    </row>
    <row r="7" spans="1:13" s="25" customFormat="1" ht="39" x14ac:dyDescent="0.25">
      <c r="A7" s="23" t="s">
        <v>92</v>
      </c>
      <c r="B7" s="23" t="s">
        <v>314</v>
      </c>
      <c r="G7" s="98"/>
      <c r="H7" s="98"/>
      <c r="I7" s="98"/>
      <c r="J7" s="98"/>
    </row>
    <row r="8" spans="1:13" ht="17.25" x14ac:dyDescent="0.25">
      <c r="A8" s="21" t="s">
        <v>93</v>
      </c>
      <c r="B8" s="21" t="s">
        <v>29</v>
      </c>
      <c r="E8" s="4"/>
      <c r="K8" s="4"/>
    </row>
    <row r="9" spans="1:13" x14ac:dyDescent="0.25">
      <c r="A9" s="4"/>
      <c r="B9" s="4"/>
      <c r="C9"/>
      <c r="E9" s="4"/>
      <c r="F9" s="219" t="s">
        <v>54</v>
      </c>
      <c r="G9" s="219"/>
    </row>
    <row r="10" spans="1:13" s="4" customFormat="1" ht="19.5" x14ac:dyDescent="0.25">
      <c r="A10" s="221" t="s">
        <v>94</v>
      </c>
      <c r="B10" s="221" t="s">
        <v>31</v>
      </c>
      <c r="C10" s="221" t="s">
        <v>32</v>
      </c>
      <c r="D10" s="221" t="s">
        <v>1</v>
      </c>
      <c r="E10" s="220" t="s">
        <v>55</v>
      </c>
      <c r="F10" s="220"/>
      <c r="G10" s="220"/>
      <c r="H10" s="220" t="s">
        <v>353</v>
      </c>
      <c r="I10" s="220"/>
      <c r="J10" s="220"/>
      <c r="K10" s="26" t="s">
        <v>0</v>
      </c>
      <c r="L10" s="98"/>
    </row>
    <row r="11" spans="1:13" s="4" customFormat="1" ht="19.5" x14ac:dyDescent="0.25">
      <c r="A11" s="221"/>
      <c r="B11" s="221"/>
      <c r="C11" s="221"/>
      <c r="D11" s="221"/>
      <c r="E11" s="171" t="s">
        <v>2</v>
      </c>
      <c r="F11" s="171" t="s">
        <v>56</v>
      </c>
      <c r="G11" s="171" t="s">
        <v>3</v>
      </c>
      <c r="H11" s="26" t="s">
        <v>2</v>
      </c>
      <c r="I11" s="26" t="s">
        <v>56</v>
      </c>
      <c r="J11" s="26" t="s">
        <v>3</v>
      </c>
      <c r="K11" s="27"/>
      <c r="L11" s="98"/>
    </row>
    <row r="12" spans="1:13" ht="19.5" x14ac:dyDescent="0.5">
      <c r="A12" s="179">
        <v>1</v>
      </c>
      <c r="B12" s="179">
        <v>2</v>
      </c>
      <c r="C12" s="171"/>
      <c r="D12" s="161">
        <v>3</v>
      </c>
      <c r="E12" s="180">
        <v>10</v>
      </c>
      <c r="F12" s="161">
        <v>11</v>
      </c>
      <c r="G12" s="161">
        <v>12</v>
      </c>
      <c r="H12" s="29">
        <v>19</v>
      </c>
      <c r="I12" s="29">
        <v>20</v>
      </c>
      <c r="J12" s="29">
        <v>21</v>
      </c>
      <c r="K12" s="30">
        <v>22</v>
      </c>
    </row>
    <row r="13" spans="1:13" ht="19.5" x14ac:dyDescent="0.25">
      <c r="A13" s="160" t="s">
        <v>240</v>
      </c>
      <c r="B13" s="34" t="s">
        <v>214</v>
      </c>
      <c r="C13" s="160"/>
      <c r="D13" s="160"/>
      <c r="E13" s="160"/>
      <c r="F13" s="160"/>
      <c r="G13" s="200">
        <v>23.5</v>
      </c>
      <c r="H13" s="26"/>
      <c r="I13" s="26"/>
      <c r="J13" s="102">
        <v>7.84</v>
      </c>
      <c r="K13" s="31"/>
    </row>
    <row r="14" spans="1:13" ht="19.5" x14ac:dyDescent="0.25">
      <c r="A14" s="158">
        <v>1</v>
      </c>
      <c r="B14" s="34" t="s">
        <v>241</v>
      </c>
      <c r="C14" s="160"/>
      <c r="D14" s="160"/>
      <c r="E14" s="160"/>
      <c r="F14" s="160"/>
      <c r="G14" s="171"/>
      <c r="H14" s="26"/>
      <c r="I14" s="26"/>
      <c r="J14" s="26"/>
      <c r="K14" s="31"/>
    </row>
    <row r="15" spans="1:13" ht="52.5" customHeight="1" x14ac:dyDescent="0.25">
      <c r="A15" s="33" t="s">
        <v>245</v>
      </c>
      <c r="B15" s="181" t="s">
        <v>242</v>
      </c>
      <c r="C15" s="182">
        <v>22231</v>
      </c>
      <c r="D15" s="183" t="s">
        <v>9</v>
      </c>
      <c r="E15" s="182">
        <v>1</v>
      </c>
      <c r="F15" s="184">
        <f t="shared" ref="F15:F18" si="0">G15/23.5%</f>
        <v>25.531914893617024</v>
      </c>
      <c r="G15" s="182">
        <v>6</v>
      </c>
      <c r="H15" s="29">
        <v>1</v>
      </c>
      <c r="I15" s="134">
        <f>J15/23.5%</f>
        <v>25.531914893617024</v>
      </c>
      <c r="J15" s="29">
        <v>6</v>
      </c>
      <c r="K15" s="135" t="s">
        <v>354</v>
      </c>
      <c r="L15" s="17" t="s">
        <v>335</v>
      </c>
      <c r="M15" s="61" t="s">
        <v>344</v>
      </c>
    </row>
    <row r="16" spans="1:13" ht="51.75" x14ac:dyDescent="0.25">
      <c r="A16" s="33" t="s">
        <v>246</v>
      </c>
      <c r="B16" s="185" t="s">
        <v>243</v>
      </c>
      <c r="C16" s="68">
        <v>22231</v>
      </c>
      <c r="D16" s="171" t="s">
        <v>9</v>
      </c>
      <c r="E16" s="53">
        <v>1</v>
      </c>
      <c r="F16" s="184">
        <f t="shared" si="0"/>
        <v>51.063829787234049</v>
      </c>
      <c r="G16" s="53">
        <v>12</v>
      </c>
      <c r="H16" s="29">
        <v>1</v>
      </c>
      <c r="I16" s="134">
        <f t="shared" ref="I16:I18" si="1">J16/23.5%</f>
        <v>51.063829787234049</v>
      </c>
      <c r="J16" s="29">
        <v>12</v>
      </c>
      <c r="K16" s="135" t="s">
        <v>357</v>
      </c>
      <c r="L16" s="3" t="s">
        <v>345</v>
      </c>
    </row>
    <row r="17" spans="1:12" ht="26.25" x14ac:dyDescent="0.25">
      <c r="A17" s="33" t="s">
        <v>244</v>
      </c>
      <c r="B17" s="186" t="s">
        <v>336</v>
      </c>
      <c r="C17" s="68">
        <v>22231</v>
      </c>
      <c r="D17" s="171" t="s">
        <v>9</v>
      </c>
      <c r="E17" s="161">
        <v>1</v>
      </c>
      <c r="F17" s="184">
        <f t="shared" si="0"/>
        <v>2.1276595744680851</v>
      </c>
      <c r="G17" s="153">
        <v>0.5</v>
      </c>
      <c r="H17" s="29">
        <v>1</v>
      </c>
      <c r="I17" s="134">
        <f t="shared" si="1"/>
        <v>2.1276595744680851</v>
      </c>
      <c r="J17" s="134">
        <v>0.5</v>
      </c>
      <c r="K17" s="135" t="s">
        <v>355</v>
      </c>
      <c r="L17" s="122"/>
    </row>
    <row r="18" spans="1:12" ht="66.75" customHeight="1" x14ac:dyDescent="0.5">
      <c r="A18" s="33" t="s">
        <v>247</v>
      </c>
      <c r="B18" s="187" t="s">
        <v>333</v>
      </c>
      <c r="C18" s="68">
        <v>22231</v>
      </c>
      <c r="D18" s="171" t="s">
        <v>9</v>
      </c>
      <c r="E18" s="161">
        <v>1</v>
      </c>
      <c r="F18" s="184">
        <f t="shared" si="0"/>
        <v>21.276595744680851</v>
      </c>
      <c r="G18" s="53">
        <v>5</v>
      </c>
      <c r="H18" s="29">
        <v>1</v>
      </c>
      <c r="I18" s="134">
        <f t="shared" si="1"/>
        <v>21.276595744680851</v>
      </c>
      <c r="J18" s="29">
        <v>5</v>
      </c>
      <c r="K18" s="135" t="s">
        <v>356</v>
      </c>
      <c r="L18" s="122"/>
    </row>
    <row r="19" spans="1:12" ht="32.25" customHeight="1" x14ac:dyDescent="0.5">
      <c r="A19" s="185" t="s">
        <v>133</v>
      </c>
      <c r="B19" s="187" t="s">
        <v>23</v>
      </c>
      <c r="C19" s="68"/>
      <c r="D19" s="171"/>
      <c r="E19" s="14"/>
      <c r="F19" s="126">
        <f>SUM(F15:F18)</f>
        <v>100</v>
      </c>
      <c r="G19" s="55">
        <v>23.5</v>
      </c>
      <c r="H19" s="15"/>
      <c r="I19" s="126">
        <f>SUM(I15:I18)</f>
        <v>100</v>
      </c>
      <c r="J19" s="126">
        <f>SUM(J15:J18)</f>
        <v>23.5</v>
      </c>
      <c r="K19" s="5"/>
    </row>
    <row r="20" spans="1:12" ht="19.5" x14ac:dyDescent="0.5">
      <c r="A20" s="187" t="s">
        <v>52</v>
      </c>
      <c r="B20" s="34"/>
      <c r="C20" s="68"/>
      <c r="D20" s="6"/>
      <c r="E20" s="14"/>
      <c r="F20" s="6"/>
      <c r="G20" s="55">
        <f>G19</f>
        <v>23.5</v>
      </c>
      <c r="H20" s="15"/>
      <c r="I20" s="126">
        <f>SUM(I19)</f>
        <v>100</v>
      </c>
      <c r="J20" s="134">
        <f>J19</f>
        <v>23.5</v>
      </c>
      <c r="K20" s="5"/>
    </row>
    <row r="21" spans="1:12" ht="19.5" hidden="1" x14ac:dyDescent="0.25">
      <c r="A21" s="33"/>
      <c r="B21" s="188"/>
      <c r="C21" s="33"/>
      <c r="D21" s="6"/>
      <c r="E21" s="14"/>
      <c r="F21" s="6"/>
      <c r="H21" s="15"/>
      <c r="I21" s="6"/>
      <c r="K21" s="5"/>
    </row>
    <row r="22" spans="1:12" ht="19.5" hidden="1" x14ac:dyDescent="0.5">
      <c r="A22" s="33"/>
      <c r="B22" s="187"/>
      <c r="C22" s="33"/>
      <c r="D22" s="6"/>
      <c r="E22" s="14"/>
      <c r="F22" s="6"/>
      <c r="G22" s="54"/>
      <c r="H22" s="15"/>
      <c r="I22" s="6"/>
      <c r="J22" s="54"/>
      <c r="K22" s="5"/>
    </row>
    <row r="23" spans="1:12" ht="19.5" hidden="1" x14ac:dyDescent="0.5">
      <c r="A23" s="33"/>
      <c r="B23" s="189"/>
      <c r="C23" s="33"/>
      <c r="D23" s="171"/>
      <c r="E23" s="14"/>
      <c r="F23" s="6"/>
      <c r="G23" s="54"/>
      <c r="H23" s="15"/>
      <c r="I23" s="6"/>
      <c r="J23" s="15"/>
      <c r="K23" s="5"/>
    </row>
    <row r="24" spans="1:12" ht="19.5" hidden="1" x14ac:dyDescent="0.5">
      <c r="A24" s="33"/>
      <c r="B24" s="187"/>
      <c r="C24" s="33"/>
      <c r="D24" s="171"/>
      <c r="E24" s="14"/>
      <c r="F24" s="6"/>
      <c r="G24" s="54"/>
      <c r="H24" s="15"/>
      <c r="I24" s="6"/>
      <c r="J24" s="15"/>
      <c r="K24" s="5"/>
    </row>
    <row r="25" spans="1:12" ht="19.5" hidden="1" x14ac:dyDescent="0.5">
      <c r="A25" s="33"/>
      <c r="B25" s="187"/>
      <c r="C25" s="33"/>
      <c r="D25" s="171"/>
      <c r="E25" s="14"/>
      <c r="F25" s="6"/>
      <c r="G25" s="54"/>
      <c r="H25" s="15"/>
      <c r="I25" s="6"/>
      <c r="J25" s="15"/>
      <c r="K25" s="5"/>
    </row>
    <row r="26" spans="1:12" ht="42" hidden="1" customHeight="1" x14ac:dyDescent="0.5">
      <c r="A26" s="187"/>
      <c r="B26" s="187"/>
      <c r="C26" s="6"/>
      <c r="D26" s="6"/>
      <c r="E26" s="14"/>
      <c r="F26" s="6"/>
      <c r="G26" s="54"/>
      <c r="H26" s="6"/>
      <c r="I26" s="6"/>
      <c r="J26" s="15"/>
      <c r="K26" s="5"/>
    </row>
    <row r="27" spans="1:12" ht="46.5" hidden="1" customHeight="1" x14ac:dyDescent="0.5">
      <c r="A27" s="190"/>
      <c r="B27" s="82"/>
      <c r="C27" s="83"/>
      <c r="D27" s="83"/>
      <c r="E27" s="191"/>
      <c r="F27" s="83"/>
      <c r="G27" s="201"/>
      <c r="H27" s="83"/>
      <c r="I27" s="83"/>
      <c r="J27" s="83"/>
      <c r="K27" s="82"/>
    </row>
    <row r="28" spans="1:12" ht="24" hidden="1" customHeight="1" x14ac:dyDescent="0.5">
      <c r="A28" s="192"/>
      <c r="B28" s="192"/>
      <c r="C28" s="84"/>
      <c r="E28" s="49"/>
      <c r="G28" s="84"/>
      <c r="I28" s="84"/>
      <c r="J28" s="103"/>
    </row>
    <row r="29" spans="1:12" ht="19.5" hidden="1" x14ac:dyDescent="0.5">
      <c r="A29" s="192"/>
      <c r="B29" s="192"/>
      <c r="C29" s="84"/>
      <c r="E29" s="49"/>
      <c r="G29" s="65"/>
      <c r="I29" s="84"/>
      <c r="J29" s="84"/>
    </row>
    <row r="30" spans="1:12" ht="19.5" hidden="1" x14ac:dyDescent="0.25">
      <c r="G30" s="65"/>
      <c r="J30" s="85"/>
    </row>
    <row r="31" spans="1:12" x14ac:dyDescent="0.25">
      <c r="G31" s="65"/>
      <c r="J31" s="103"/>
    </row>
    <row r="32" spans="1:12" x14ac:dyDescent="0.25">
      <c r="B32" s="193" t="s">
        <v>361</v>
      </c>
      <c r="C32" s="6" t="s">
        <v>360</v>
      </c>
    </row>
    <row r="33" spans="2:3" x14ac:dyDescent="0.25">
      <c r="B33" s="193" t="s">
        <v>358</v>
      </c>
      <c r="C33" s="15">
        <v>100</v>
      </c>
    </row>
    <row r="34" spans="2:3" x14ac:dyDescent="0.25">
      <c r="B34" s="193" t="s">
        <v>359</v>
      </c>
      <c r="C34" s="15">
        <v>100</v>
      </c>
    </row>
  </sheetData>
  <mergeCells count="11">
    <mergeCell ref="H10:J10"/>
    <mergeCell ref="A1:K1"/>
    <mergeCell ref="A2:K2"/>
    <mergeCell ref="C3:E3"/>
    <mergeCell ref="C4:E4"/>
    <mergeCell ref="F9:G9"/>
    <mergeCell ref="A10:A11"/>
    <mergeCell ref="B10:B11"/>
    <mergeCell ref="C10:C11"/>
    <mergeCell ref="D10:D11"/>
    <mergeCell ref="E10:G10"/>
  </mergeCells>
  <pageMargins left="0.7" right="0.7" top="0.75" bottom="0.75" header="0.3" footer="0.3"/>
  <pageSetup paperSize="9" scale="8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3"/>
  <sheetViews>
    <sheetView topLeftCell="A16" workbookViewId="0">
      <selection activeCell="F34" sqref="F34"/>
    </sheetView>
  </sheetViews>
  <sheetFormatPr defaultRowHeight="15" x14ac:dyDescent="0.25"/>
  <cols>
    <col min="1" max="1" width="16.5703125" customWidth="1"/>
    <col min="2" max="2" width="37.5703125" customWidth="1"/>
    <col min="8" max="9" width="9.140625" customWidth="1"/>
    <col min="10" max="10" width="10.140625" customWidth="1"/>
    <col min="11" max="11" width="41.42578125" customWidth="1"/>
  </cols>
  <sheetData>
    <row r="1" spans="1:11" x14ac:dyDescent="0.25">
      <c r="A1" s="216" t="s">
        <v>390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7.25" x14ac:dyDescent="0.25">
      <c r="A2" s="21" t="s">
        <v>96</v>
      </c>
      <c r="B2" s="22" t="s">
        <v>86</v>
      </c>
    </row>
    <row r="3" spans="1:11" ht="26.25" customHeight="1" x14ac:dyDescent="0.25">
      <c r="A3" s="21" t="s">
        <v>24</v>
      </c>
      <c r="B3" s="43">
        <v>32900013</v>
      </c>
    </row>
    <row r="4" spans="1:11" ht="29.25" customHeight="1" x14ac:dyDescent="0.25">
      <c r="A4" s="21" t="s">
        <v>25</v>
      </c>
      <c r="B4" s="21" t="s">
        <v>250</v>
      </c>
    </row>
    <row r="5" spans="1:11" ht="32.25" customHeight="1" x14ac:dyDescent="0.25">
      <c r="A5" s="21" t="s">
        <v>91</v>
      </c>
      <c r="B5" s="21" t="s">
        <v>249</v>
      </c>
    </row>
    <row r="6" spans="1:11" ht="29.25" customHeight="1" x14ac:dyDescent="0.25">
      <c r="A6" s="21" t="s">
        <v>93</v>
      </c>
      <c r="B6" s="21" t="s">
        <v>29</v>
      </c>
    </row>
    <row r="7" spans="1:11" ht="19.5" x14ac:dyDescent="0.25">
      <c r="A7" s="220" t="s">
        <v>94</v>
      </c>
      <c r="B7" s="220" t="s">
        <v>31</v>
      </c>
      <c r="C7" s="220" t="s">
        <v>32</v>
      </c>
      <c r="D7" s="220" t="s">
        <v>1</v>
      </c>
      <c r="E7" s="220" t="s">
        <v>55</v>
      </c>
      <c r="F7" s="220"/>
      <c r="G7" s="220"/>
      <c r="H7" s="220" t="s">
        <v>353</v>
      </c>
      <c r="I7" s="220"/>
      <c r="J7" s="220"/>
      <c r="K7" s="26" t="s">
        <v>0</v>
      </c>
    </row>
    <row r="8" spans="1:11" ht="19.5" x14ac:dyDescent="0.25">
      <c r="A8" s="220"/>
      <c r="B8" s="220"/>
      <c r="C8" s="220"/>
      <c r="D8" s="220"/>
      <c r="E8" s="26" t="s">
        <v>2</v>
      </c>
      <c r="F8" s="26" t="s">
        <v>56</v>
      </c>
      <c r="G8" s="26" t="s">
        <v>3</v>
      </c>
      <c r="H8" s="26" t="s">
        <v>2</v>
      </c>
      <c r="I8" s="26" t="s">
        <v>56</v>
      </c>
      <c r="J8" s="26" t="s">
        <v>3</v>
      </c>
      <c r="K8" s="27"/>
    </row>
    <row r="9" spans="1:11" ht="19.5" x14ac:dyDescent="0.5">
      <c r="A9" s="28">
        <v>1</v>
      </c>
      <c r="B9" s="28">
        <v>2</v>
      </c>
      <c r="C9" s="26"/>
      <c r="D9" s="29">
        <v>3</v>
      </c>
      <c r="E9" s="30">
        <v>10</v>
      </c>
      <c r="F9" s="29">
        <v>11</v>
      </c>
      <c r="G9" s="29">
        <v>12</v>
      </c>
      <c r="H9" s="30">
        <v>19</v>
      </c>
      <c r="I9" s="30">
        <v>20</v>
      </c>
      <c r="J9" s="30">
        <v>21</v>
      </c>
      <c r="K9" s="30">
        <v>22</v>
      </c>
    </row>
    <row r="10" spans="1:11" ht="19.5" x14ac:dyDescent="0.25">
      <c r="A10" s="45" t="s">
        <v>253</v>
      </c>
      <c r="B10" s="127" t="s">
        <v>326</v>
      </c>
      <c r="C10" s="31" t="s">
        <v>23</v>
      </c>
      <c r="D10" s="31"/>
      <c r="E10" s="31"/>
      <c r="F10" s="31"/>
      <c r="G10" s="31"/>
      <c r="H10" s="31"/>
      <c r="I10" s="31"/>
      <c r="J10" s="31"/>
      <c r="K10" s="31"/>
    </row>
    <row r="11" spans="1:11" ht="51.75" customHeight="1" x14ac:dyDescent="0.25">
      <c r="A11" s="158" t="s">
        <v>252</v>
      </c>
      <c r="B11" s="64" t="s">
        <v>251</v>
      </c>
      <c r="C11" s="159">
        <v>31157</v>
      </c>
      <c r="D11" s="160" t="s">
        <v>7</v>
      </c>
      <c r="E11" s="158">
        <v>1</v>
      </c>
      <c r="F11" s="171">
        <f>G11/$G$27%</f>
        <v>0.8</v>
      </c>
      <c r="G11" s="174">
        <v>0.5</v>
      </c>
      <c r="H11" s="29">
        <v>1</v>
      </c>
      <c r="I11" s="171">
        <f>J11/$G$27*100</f>
        <v>0.64</v>
      </c>
      <c r="J11" s="102">
        <v>0.4</v>
      </c>
      <c r="K11" s="157" t="s">
        <v>404</v>
      </c>
    </row>
    <row r="12" spans="1:11" ht="42.75" x14ac:dyDescent="0.25">
      <c r="A12" s="158" t="s">
        <v>268</v>
      </c>
      <c r="B12" s="64" t="s">
        <v>254</v>
      </c>
      <c r="C12" s="159">
        <v>31157</v>
      </c>
      <c r="D12" s="160" t="s">
        <v>7</v>
      </c>
      <c r="E12" s="53">
        <v>1</v>
      </c>
      <c r="F12" s="171">
        <f t="shared" ref="F12:F21" si="0">G12/$G$27%</f>
        <v>0.8</v>
      </c>
      <c r="G12" s="174">
        <v>0.5</v>
      </c>
      <c r="H12" s="29">
        <v>1</v>
      </c>
      <c r="I12" s="171">
        <f t="shared" ref="I12:I21" si="1">J12/$G$27%</f>
        <v>0.4</v>
      </c>
      <c r="J12" s="60">
        <v>0.25</v>
      </c>
      <c r="K12" s="157" t="s">
        <v>405</v>
      </c>
    </row>
    <row r="13" spans="1:11" ht="57" x14ac:dyDescent="0.25">
      <c r="A13" s="158" t="s">
        <v>269</v>
      </c>
      <c r="B13" s="64" t="s">
        <v>255</v>
      </c>
      <c r="C13" s="159">
        <v>31157</v>
      </c>
      <c r="D13" s="160" t="s">
        <v>7</v>
      </c>
      <c r="E13" s="53">
        <v>1</v>
      </c>
      <c r="F13" s="171">
        <f t="shared" si="0"/>
        <v>4</v>
      </c>
      <c r="G13" s="137">
        <v>2.5</v>
      </c>
      <c r="H13" s="29">
        <v>1</v>
      </c>
      <c r="I13" s="171">
        <f t="shared" si="1"/>
        <v>4</v>
      </c>
      <c r="J13" s="153">
        <v>2.5</v>
      </c>
      <c r="K13" s="157" t="s">
        <v>403</v>
      </c>
    </row>
    <row r="14" spans="1:11" ht="57" x14ac:dyDescent="0.25">
      <c r="A14" s="158" t="s">
        <v>270</v>
      </c>
      <c r="B14" s="64" t="s">
        <v>256</v>
      </c>
      <c r="C14" s="159">
        <v>31157</v>
      </c>
      <c r="D14" s="160" t="s">
        <v>7</v>
      </c>
      <c r="E14" s="53">
        <v>1</v>
      </c>
      <c r="F14" s="171">
        <f t="shared" si="0"/>
        <v>17.600000000000001</v>
      </c>
      <c r="G14" s="175">
        <v>11</v>
      </c>
      <c r="H14" s="29">
        <v>1</v>
      </c>
      <c r="I14" s="172">
        <f t="shared" si="1"/>
        <v>12.928512000000001</v>
      </c>
      <c r="J14" s="57">
        <v>8.0803200000000004</v>
      </c>
      <c r="K14" s="157" t="s">
        <v>399</v>
      </c>
    </row>
    <row r="15" spans="1:11" ht="51" x14ac:dyDescent="0.25">
      <c r="A15" s="158" t="s">
        <v>271</v>
      </c>
      <c r="B15" s="64" t="s">
        <v>316</v>
      </c>
      <c r="C15" s="159">
        <v>31157</v>
      </c>
      <c r="D15" s="160" t="s">
        <v>7</v>
      </c>
      <c r="E15" s="53">
        <v>1</v>
      </c>
      <c r="F15" s="171">
        <f t="shared" si="0"/>
        <v>11.2</v>
      </c>
      <c r="G15" s="175">
        <v>7</v>
      </c>
      <c r="H15" s="29">
        <v>1</v>
      </c>
      <c r="I15" s="172">
        <f t="shared" si="1"/>
        <v>9.734064</v>
      </c>
      <c r="J15" s="153">
        <v>6.0837899999999996</v>
      </c>
      <c r="K15" s="157" t="s">
        <v>411</v>
      </c>
    </row>
    <row r="16" spans="1:11" ht="42.75" x14ac:dyDescent="0.25">
      <c r="A16" s="158" t="s">
        <v>272</v>
      </c>
      <c r="B16" s="64" t="s">
        <v>257</v>
      </c>
      <c r="C16" s="159">
        <v>31157</v>
      </c>
      <c r="D16" s="160" t="s">
        <v>8</v>
      </c>
      <c r="E16" s="53">
        <v>1</v>
      </c>
      <c r="F16" s="171">
        <f t="shared" si="0"/>
        <v>1.6</v>
      </c>
      <c r="G16" s="175">
        <v>1</v>
      </c>
      <c r="H16" s="29">
        <v>1</v>
      </c>
      <c r="I16" s="171">
        <f t="shared" si="1"/>
        <v>0</v>
      </c>
      <c r="J16" s="53">
        <v>0</v>
      </c>
      <c r="K16" s="120" t="s">
        <v>400</v>
      </c>
    </row>
    <row r="17" spans="1:11" ht="42.75" x14ac:dyDescent="0.25">
      <c r="A17" s="158" t="s">
        <v>273</v>
      </c>
      <c r="B17" s="64" t="s">
        <v>315</v>
      </c>
      <c r="C17" s="159">
        <v>31157</v>
      </c>
      <c r="D17" s="160" t="s">
        <v>120</v>
      </c>
      <c r="E17" s="53">
        <v>40</v>
      </c>
      <c r="F17" s="171">
        <f t="shared" si="0"/>
        <v>9.6</v>
      </c>
      <c r="G17" s="175">
        <v>6</v>
      </c>
      <c r="H17" s="29">
        <v>40</v>
      </c>
      <c r="I17" s="172">
        <f t="shared" si="1"/>
        <v>9.5920000000000005</v>
      </c>
      <c r="J17" s="53">
        <v>5.9950000000000001</v>
      </c>
      <c r="K17" s="157" t="s">
        <v>402</v>
      </c>
    </row>
    <row r="18" spans="1:11" ht="72" customHeight="1" x14ac:dyDescent="0.25">
      <c r="A18" s="158" t="s">
        <v>274</v>
      </c>
      <c r="B18" s="127" t="s">
        <v>258</v>
      </c>
      <c r="C18" s="161">
        <v>31157</v>
      </c>
      <c r="D18" s="36" t="s">
        <v>112</v>
      </c>
      <c r="E18" s="53">
        <v>30</v>
      </c>
      <c r="F18" s="171">
        <f t="shared" si="0"/>
        <v>24</v>
      </c>
      <c r="G18" s="175">
        <v>15</v>
      </c>
      <c r="H18" s="53">
        <v>30</v>
      </c>
      <c r="I18" s="172">
        <f t="shared" si="1"/>
        <v>18.391120000000001</v>
      </c>
      <c r="J18" s="53">
        <v>11.494450000000001</v>
      </c>
      <c r="K18" s="157" t="s">
        <v>401</v>
      </c>
    </row>
    <row r="19" spans="1:11" ht="58.5" x14ac:dyDescent="0.25">
      <c r="A19" s="158" t="s">
        <v>275</v>
      </c>
      <c r="B19" s="64" t="s">
        <v>259</v>
      </c>
      <c r="C19" s="161">
        <v>31157</v>
      </c>
      <c r="D19" s="36" t="s">
        <v>112</v>
      </c>
      <c r="E19" s="53">
        <v>5</v>
      </c>
      <c r="F19" s="171">
        <f t="shared" si="0"/>
        <v>0.8</v>
      </c>
      <c r="G19" s="175">
        <v>0.5</v>
      </c>
      <c r="H19" s="53">
        <v>5</v>
      </c>
      <c r="I19" s="171">
        <f t="shared" si="1"/>
        <v>0.8</v>
      </c>
      <c r="J19" s="60">
        <v>0.5</v>
      </c>
      <c r="K19" s="157" t="s">
        <v>406</v>
      </c>
    </row>
    <row r="20" spans="1:11" ht="46.5" customHeight="1" x14ac:dyDescent="0.25">
      <c r="A20" s="158" t="s">
        <v>276</v>
      </c>
      <c r="B20" s="64" t="s">
        <v>260</v>
      </c>
      <c r="C20" s="161">
        <v>31157</v>
      </c>
      <c r="D20" s="36" t="s">
        <v>112</v>
      </c>
      <c r="E20" s="53">
        <v>3</v>
      </c>
      <c r="F20" s="171">
        <f t="shared" si="0"/>
        <v>4.8</v>
      </c>
      <c r="G20" s="175">
        <v>3</v>
      </c>
      <c r="H20" s="53">
        <v>3</v>
      </c>
      <c r="I20" s="171">
        <f t="shared" si="1"/>
        <v>4.8</v>
      </c>
      <c r="J20" s="53">
        <v>3</v>
      </c>
      <c r="K20" s="157" t="s">
        <v>407</v>
      </c>
    </row>
    <row r="21" spans="1:11" ht="42.75" x14ac:dyDescent="0.25">
      <c r="A21" s="158" t="s">
        <v>277</v>
      </c>
      <c r="B21" s="73" t="s">
        <v>261</v>
      </c>
      <c r="C21" s="159">
        <v>31157</v>
      </c>
      <c r="D21" s="36" t="s">
        <v>7</v>
      </c>
      <c r="E21" s="53">
        <v>1</v>
      </c>
      <c r="F21" s="171">
        <f t="shared" si="0"/>
        <v>22.4</v>
      </c>
      <c r="G21" s="175">
        <v>14</v>
      </c>
      <c r="H21" s="53">
        <v>1</v>
      </c>
      <c r="I21" s="172">
        <f t="shared" si="1"/>
        <v>19.024888000000001</v>
      </c>
      <c r="J21" s="153">
        <v>11.890555000000001</v>
      </c>
      <c r="K21" s="135" t="s">
        <v>408</v>
      </c>
    </row>
    <row r="22" spans="1:11" ht="19.5" x14ac:dyDescent="0.25">
      <c r="A22" s="88" t="s">
        <v>278</v>
      </c>
      <c r="B22" s="73" t="s">
        <v>262</v>
      </c>
      <c r="C22" s="162"/>
      <c r="D22" s="36"/>
      <c r="E22" s="36"/>
      <c r="F22" s="47"/>
      <c r="G22" s="53">
        <f>SUM(G11:G21)</f>
        <v>61</v>
      </c>
      <c r="H22" s="53"/>
      <c r="I22" s="47"/>
      <c r="J22" s="154">
        <f>SUM(J11:J21)</f>
        <v>50.194115000000004</v>
      </c>
      <c r="K22" s="39"/>
    </row>
    <row r="23" spans="1:11" ht="19.5" x14ac:dyDescent="0.25">
      <c r="A23" s="88" t="s">
        <v>263</v>
      </c>
      <c r="B23" s="163" t="s">
        <v>214</v>
      </c>
      <c r="C23" s="164"/>
      <c r="D23" s="165"/>
      <c r="E23" s="74"/>
      <c r="F23" s="75"/>
      <c r="G23" s="76"/>
      <c r="H23" s="50"/>
      <c r="I23" s="75"/>
      <c r="J23" s="76"/>
      <c r="K23" s="51"/>
    </row>
    <row r="24" spans="1:11" ht="29.25" x14ac:dyDescent="0.25">
      <c r="A24" s="166" t="s">
        <v>264</v>
      </c>
      <c r="B24" s="64" t="s">
        <v>265</v>
      </c>
      <c r="C24" s="167">
        <v>22522</v>
      </c>
      <c r="D24" s="36" t="s">
        <v>7</v>
      </c>
      <c r="E24" s="53">
        <v>1</v>
      </c>
      <c r="F24" s="171">
        <f t="shared" ref="F24:F25" si="2">G24/$G$27%</f>
        <v>1.6</v>
      </c>
      <c r="G24" s="53">
        <v>1</v>
      </c>
      <c r="H24" s="29">
        <v>1</v>
      </c>
      <c r="I24" s="171">
        <f t="shared" ref="I24:I25" si="3">J24/$G$27%</f>
        <v>1.6</v>
      </c>
      <c r="J24" s="53">
        <v>1</v>
      </c>
      <c r="K24" s="135" t="s">
        <v>410</v>
      </c>
    </row>
    <row r="25" spans="1:11" ht="28.5" x14ac:dyDescent="0.25">
      <c r="A25" s="125" t="s">
        <v>266</v>
      </c>
      <c r="B25" s="64" t="s">
        <v>310</v>
      </c>
      <c r="C25" s="167">
        <v>22522</v>
      </c>
      <c r="D25" s="36" t="s">
        <v>8</v>
      </c>
      <c r="E25" s="15">
        <v>2</v>
      </c>
      <c r="F25" s="171">
        <f t="shared" si="2"/>
        <v>0.8</v>
      </c>
      <c r="G25" s="54">
        <v>0.5</v>
      </c>
      <c r="H25" s="15">
        <v>2</v>
      </c>
      <c r="I25" s="171">
        <f t="shared" si="3"/>
        <v>0.8</v>
      </c>
      <c r="J25" s="126">
        <v>0.5</v>
      </c>
      <c r="K25" s="157" t="s">
        <v>409</v>
      </c>
    </row>
    <row r="26" spans="1:11" ht="19.5" x14ac:dyDescent="0.25">
      <c r="A26" s="88" t="s">
        <v>267</v>
      </c>
      <c r="B26" s="168" t="s">
        <v>216</v>
      </c>
      <c r="C26" s="5"/>
      <c r="D26" s="5"/>
      <c r="E26" s="5"/>
      <c r="F26" s="171"/>
      <c r="G26" s="54">
        <f>SUM(G24:G25)</f>
        <v>1.5</v>
      </c>
      <c r="H26" s="5"/>
      <c r="I26" s="171"/>
      <c r="J26" s="55">
        <f>SUM(J24:J25)</f>
        <v>1.5</v>
      </c>
      <c r="K26" s="5"/>
    </row>
    <row r="27" spans="1:11" ht="19.5" x14ac:dyDescent="0.25">
      <c r="A27" s="5"/>
      <c r="B27" s="5" t="s">
        <v>52</v>
      </c>
      <c r="C27" s="5"/>
      <c r="D27" s="5"/>
      <c r="E27" s="5"/>
      <c r="F27" s="173">
        <f>SUM(F11:F26)</f>
        <v>99.999999999999986</v>
      </c>
      <c r="G27" s="54">
        <f>G26+G22</f>
        <v>62.5</v>
      </c>
      <c r="H27" s="5"/>
      <c r="I27" s="173">
        <f>SUM(I11:I26)</f>
        <v>82.710583999999983</v>
      </c>
      <c r="J27" s="54">
        <f>J22+J26</f>
        <v>51.694115000000004</v>
      </c>
      <c r="K27" s="5"/>
    </row>
    <row r="29" spans="1:11" x14ac:dyDescent="0.25">
      <c r="B29" s="6" t="s">
        <v>361</v>
      </c>
      <c r="C29" s="6" t="s">
        <v>360</v>
      </c>
    </row>
    <row r="30" spans="1:11" x14ac:dyDescent="0.25">
      <c r="B30" s="6" t="s">
        <v>358</v>
      </c>
      <c r="C30" s="15">
        <v>100</v>
      </c>
    </row>
    <row r="31" spans="1:11" x14ac:dyDescent="0.25">
      <c r="B31" s="6" t="s">
        <v>359</v>
      </c>
      <c r="C31" s="110">
        <f>I27</f>
        <v>82.710583999999983</v>
      </c>
    </row>
    <row r="33" spans="7:7" x14ac:dyDescent="0.25">
      <c r="G33" s="49"/>
    </row>
  </sheetData>
  <mergeCells count="7">
    <mergeCell ref="H7:J7"/>
    <mergeCell ref="A1:K1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63"/>
  <sheetViews>
    <sheetView topLeftCell="A52" workbookViewId="0">
      <selection activeCell="B37" sqref="B37"/>
    </sheetView>
  </sheetViews>
  <sheetFormatPr defaultRowHeight="15" x14ac:dyDescent="0.25"/>
  <cols>
    <col min="1" max="1" width="27.42578125" style="20" customWidth="1"/>
    <col min="2" max="2" width="48.140625" customWidth="1"/>
    <col min="3" max="3" width="11.85546875" style="4" customWidth="1"/>
    <col min="4" max="4" width="9.28515625" style="4" customWidth="1"/>
    <col min="5" max="5" width="12.85546875" style="4" customWidth="1"/>
    <col min="6" max="6" width="9" style="4" customWidth="1"/>
    <col min="7" max="7" width="7.5703125" style="4" customWidth="1"/>
    <col min="8" max="8" width="8.28515625" style="2" customWidth="1"/>
    <col min="9" max="10" width="6.7109375" style="2" customWidth="1"/>
    <col min="11" max="11" width="65.85546875" style="140" customWidth="1"/>
    <col min="12" max="18" width="0" hidden="1" customWidth="1"/>
  </cols>
  <sheetData>
    <row r="2" spans="1:11" x14ac:dyDescent="0.25">
      <c r="A2" s="216" t="s">
        <v>362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x14ac:dyDescent="0.25">
      <c r="A3" s="216" t="s">
        <v>87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9.5" x14ac:dyDescent="0.25">
      <c r="A4" s="21" t="s">
        <v>88</v>
      </c>
      <c r="B4" s="22" t="s">
        <v>98</v>
      </c>
      <c r="C4" s="217" t="s">
        <v>89</v>
      </c>
      <c r="D4" s="217"/>
      <c r="E4" s="217"/>
      <c r="F4" s="56">
        <v>107.4</v>
      </c>
      <c r="H4" s="4"/>
      <c r="I4" s="4"/>
      <c r="J4" s="4"/>
      <c r="K4" s="138"/>
    </row>
    <row r="5" spans="1:11" ht="19.5" x14ac:dyDescent="0.25">
      <c r="A5" s="21" t="s">
        <v>24</v>
      </c>
      <c r="B5" s="66">
        <v>32900012</v>
      </c>
      <c r="C5" s="218" t="s">
        <v>90</v>
      </c>
      <c r="D5" s="218"/>
      <c r="E5" s="218"/>
      <c r="F5" s="56">
        <v>107.4</v>
      </c>
      <c r="H5" s="4"/>
      <c r="I5" s="4"/>
      <c r="J5" s="4"/>
      <c r="K5" s="138"/>
    </row>
    <row r="6" spans="1:11" ht="19.5" x14ac:dyDescent="0.25">
      <c r="A6" s="21" t="s">
        <v>25</v>
      </c>
      <c r="B6" s="23" t="s">
        <v>351</v>
      </c>
      <c r="H6" s="4"/>
      <c r="I6" s="4"/>
      <c r="J6" s="4"/>
      <c r="K6" s="138"/>
    </row>
    <row r="7" spans="1:11" ht="19.5" hidden="1" x14ac:dyDescent="0.25">
      <c r="A7" s="21" t="s">
        <v>91</v>
      </c>
      <c r="B7" s="23" t="s">
        <v>351</v>
      </c>
      <c r="H7" s="4"/>
      <c r="I7" s="4"/>
      <c r="J7" s="4"/>
      <c r="K7" s="138"/>
    </row>
    <row r="8" spans="1:11" s="25" customFormat="1" ht="39" hidden="1" x14ac:dyDescent="0.25">
      <c r="A8" s="23" t="s">
        <v>92</v>
      </c>
      <c r="B8" s="24" t="s">
        <v>302</v>
      </c>
      <c r="D8" s="98"/>
      <c r="E8" s="98"/>
      <c r="G8" s="98"/>
      <c r="H8" s="98"/>
      <c r="I8" s="98"/>
      <c r="J8" s="98"/>
      <c r="K8" s="139"/>
    </row>
    <row r="9" spans="1:11" ht="17.25" hidden="1" x14ac:dyDescent="0.25">
      <c r="A9" s="21" t="s">
        <v>93</v>
      </c>
      <c r="B9" s="21" t="s">
        <v>29</v>
      </c>
      <c r="H9" s="4"/>
      <c r="I9" s="4"/>
      <c r="J9" s="4"/>
      <c r="K9" s="138"/>
    </row>
    <row r="10" spans="1:11" hidden="1" x14ac:dyDescent="0.25">
      <c r="A10" s="4"/>
      <c r="B10" s="4"/>
      <c r="C10"/>
      <c r="F10"/>
    </row>
    <row r="11" spans="1:11" hidden="1" x14ac:dyDescent="0.25">
      <c r="A11" s="4"/>
      <c r="B11" s="4"/>
      <c r="C11"/>
      <c r="F11" s="219" t="s">
        <v>54</v>
      </c>
      <c r="G11" s="219"/>
    </row>
    <row r="12" spans="1:11" s="4" customFormat="1" ht="30.75" customHeight="1" x14ac:dyDescent="0.25">
      <c r="A12" s="222" t="s">
        <v>94</v>
      </c>
      <c r="B12" s="220" t="s">
        <v>31</v>
      </c>
      <c r="C12" s="220" t="s">
        <v>32</v>
      </c>
      <c r="D12" s="220" t="s">
        <v>1</v>
      </c>
      <c r="E12" s="213" t="s">
        <v>55</v>
      </c>
      <c r="F12" s="214"/>
      <c r="G12" s="215"/>
      <c r="H12" s="213" t="s">
        <v>353</v>
      </c>
      <c r="I12" s="214"/>
      <c r="J12" s="215"/>
      <c r="K12" s="141" t="s">
        <v>0</v>
      </c>
    </row>
    <row r="13" spans="1:11" s="4" customFormat="1" ht="21.75" customHeight="1" x14ac:dyDescent="0.25">
      <c r="A13" s="223"/>
      <c r="B13" s="220"/>
      <c r="C13" s="220"/>
      <c r="D13" s="220"/>
      <c r="E13" s="26" t="s">
        <v>2</v>
      </c>
      <c r="F13" s="26" t="s">
        <v>56</v>
      </c>
      <c r="G13" s="26" t="s">
        <v>3</v>
      </c>
      <c r="H13" s="26" t="s">
        <v>2</v>
      </c>
      <c r="I13" s="26" t="s">
        <v>56</v>
      </c>
      <c r="J13" s="26" t="s">
        <v>3</v>
      </c>
      <c r="K13" s="142"/>
    </row>
    <row r="14" spans="1:11" ht="19.5" x14ac:dyDescent="0.5">
      <c r="A14" s="28">
        <v>1</v>
      </c>
      <c r="B14" s="28">
        <v>2</v>
      </c>
      <c r="C14" s="26"/>
      <c r="D14" s="29">
        <v>3</v>
      </c>
      <c r="E14" s="29">
        <v>10</v>
      </c>
      <c r="F14" s="29">
        <v>11</v>
      </c>
      <c r="G14" s="29">
        <v>12</v>
      </c>
      <c r="H14" s="30">
        <v>19</v>
      </c>
      <c r="I14" s="30">
        <v>20</v>
      </c>
      <c r="J14" s="30">
        <v>21</v>
      </c>
      <c r="K14" s="143">
        <v>22</v>
      </c>
    </row>
    <row r="15" spans="1:11" ht="28.5" x14ac:dyDescent="0.25">
      <c r="A15" s="34" t="s">
        <v>95</v>
      </c>
      <c r="B15" s="32"/>
      <c r="C15" s="31"/>
      <c r="D15" s="26"/>
      <c r="E15" s="26"/>
      <c r="F15" s="31"/>
      <c r="G15" s="29"/>
      <c r="H15" s="26"/>
      <c r="I15" s="26"/>
      <c r="J15" s="29">
        <v>2</v>
      </c>
      <c r="K15" s="144"/>
    </row>
    <row r="16" spans="1:11" ht="39" x14ac:dyDescent="0.25">
      <c r="A16" s="68" t="s">
        <v>134</v>
      </c>
      <c r="B16" s="32"/>
      <c r="C16" s="31"/>
      <c r="D16" s="26"/>
      <c r="E16" s="26"/>
      <c r="F16" s="67"/>
      <c r="G16" s="29"/>
      <c r="H16" s="35"/>
      <c r="I16" s="35"/>
      <c r="J16" s="101"/>
      <c r="K16" s="144"/>
    </row>
    <row r="17" spans="1:12" ht="36.75" x14ac:dyDescent="0.25">
      <c r="A17" s="33" t="s">
        <v>135</v>
      </c>
      <c r="B17" s="34" t="s">
        <v>136</v>
      </c>
      <c r="C17" s="53">
        <v>31157</v>
      </c>
      <c r="D17" s="107" t="s">
        <v>112</v>
      </c>
      <c r="E17" s="53">
        <v>40</v>
      </c>
      <c r="F17" s="37">
        <f>G17/$G$57*100</f>
        <v>3.8131553860819829</v>
      </c>
      <c r="G17" s="53">
        <v>4</v>
      </c>
      <c r="H17" s="37">
        <v>42.73</v>
      </c>
      <c r="I17" s="37">
        <f>J17/$G$57*100</f>
        <v>3.8129647283126786</v>
      </c>
      <c r="J17" s="38">
        <v>3.9998</v>
      </c>
      <c r="K17" s="145" t="s">
        <v>369</v>
      </c>
      <c r="L17" s="49">
        <v>100</v>
      </c>
    </row>
    <row r="18" spans="1:12" ht="40.5" customHeight="1" x14ac:dyDescent="0.25">
      <c r="A18" s="34" t="s">
        <v>311</v>
      </c>
      <c r="B18" s="34"/>
      <c r="C18" s="53"/>
      <c r="D18" s="107"/>
      <c r="E18" s="29"/>
      <c r="F18" s="29"/>
      <c r="G18" s="100"/>
      <c r="H18" s="29"/>
      <c r="I18" s="40"/>
      <c r="J18" s="29"/>
      <c r="K18" s="146"/>
    </row>
    <row r="19" spans="1:12" ht="38.25" customHeight="1" x14ac:dyDescent="0.25">
      <c r="A19" s="33" t="s">
        <v>139</v>
      </c>
      <c r="B19" s="34" t="s">
        <v>99</v>
      </c>
      <c r="C19" s="53">
        <v>31157</v>
      </c>
      <c r="D19" s="107" t="s">
        <v>137</v>
      </c>
      <c r="E19" s="50">
        <v>150</v>
      </c>
      <c r="F19" s="37">
        <f>G19/$G$57*100</f>
        <v>21.448999046711155</v>
      </c>
      <c r="G19" s="100">
        <v>22.5</v>
      </c>
      <c r="H19" s="50">
        <v>130</v>
      </c>
      <c r="I19" s="37">
        <f>J19/$G$57%</f>
        <v>15.17159199237369</v>
      </c>
      <c r="J19" s="102">
        <v>15.914999999999999</v>
      </c>
      <c r="K19" s="150" t="s">
        <v>370</v>
      </c>
      <c r="L19" s="49">
        <v>100</v>
      </c>
    </row>
    <row r="20" spans="1:12" ht="28.5" x14ac:dyDescent="0.25">
      <c r="A20" s="33" t="s">
        <v>138</v>
      </c>
      <c r="B20" s="34" t="s">
        <v>100</v>
      </c>
      <c r="C20" s="53">
        <v>31157</v>
      </c>
      <c r="D20" s="107" t="s">
        <v>9</v>
      </c>
      <c r="E20" s="15">
        <v>8</v>
      </c>
      <c r="F20" s="37">
        <f>G20/$G$57*100</f>
        <v>1.143946615824595</v>
      </c>
      <c r="G20" s="54">
        <v>1.2</v>
      </c>
      <c r="H20" s="15">
        <v>8</v>
      </c>
      <c r="I20" s="37">
        <f>J20/$G$57%</f>
        <v>1.1439466158245948</v>
      </c>
      <c r="J20" s="15">
        <v>1.2</v>
      </c>
      <c r="K20" s="145" t="s">
        <v>371</v>
      </c>
      <c r="L20" s="49">
        <v>100</v>
      </c>
    </row>
    <row r="21" spans="1:12" ht="53.25" customHeight="1" x14ac:dyDescent="0.25">
      <c r="A21" s="33" t="s">
        <v>140</v>
      </c>
      <c r="B21" s="34" t="s">
        <v>348</v>
      </c>
      <c r="C21" s="53">
        <v>31157</v>
      </c>
      <c r="D21" s="107" t="s">
        <v>9</v>
      </c>
      <c r="E21" s="15">
        <v>2</v>
      </c>
      <c r="F21" s="37">
        <f>G21/$G$57*100</f>
        <v>0.28598665395614875</v>
      </c>
      <c r="G21" s="54">
        <v>0.3</v>
      </c>
      <c r="H21" s="15">
        <v>3</v>
      </c>
      <c r="I21" s="37">
        <f t="shared" ref="I21:I25" si="0">J21/$G$57%</f>
        <v>0.2859866539561487</v>
      </c>
      <c r="J21" s="54">
        <v>0.3</v>
      </c>
      <c r="K21" s="145" t="s">
        <v>372</v>
      </c>
      <c r="L21" s="49">
        <v>100</v>
      </c>
    </row>
    <row r="22" spans="1:12" ht="28.5" x14ac:dyDescent="0.25">
      <c r="A22" s="33" t="s">
        <v>141</v>
      </c>
      <c r="B22" s="34" t="s">
        <v>325</v>
      </c>
      <c r="C22" s="53">
        <v>31157</v>
      </c>
      <c r="D22" s="107" t="s">
        <v>137</v>
      </c>
      <c r="E22" s="15">
        <v>450</v>
      </c>
      <c r="F22" s="37">
        <f t="shared" ref="F22:F25" si="1">G22/$G$57*100</f>
        <v>2.5738798856053386</v>
      </c>
      <c r="G22" s="126">
        <v>2.7</v>
      </c>
      <c r="H22" s="15">
        <v>538</v>
      </c>
      <c r="I22" s="37">
        <f t="shared" si="0"/>
        <v>2.5737654909437562</v>
      </c>
      <c r="J22" s="126">
        <v>2.6998799999999998</v>
      </c>
      <c r="K22" s="145" t="s">
        <v>373</v>
      </c>
      <c r="L22" s="49">
        <v>100</v>
      </c>
    </row>
    <row r="23" spans="1:12" ht="28.5" x14ac:dyDescent="0.25">
      <c r="A23" s="33" t="s">
        <v>142</v>
      </c>
      <c r="B23" s="34" t="s">
        <v>374</v>
      </c>
      <c r="C23" s="53">
        <v>31157</v>
      </c>
      <c r="D23" s="107" t="s">
        <v>113</v>
      </c>
      <c r="E23" s="15">
        <v>50</v>
      </c>
      <c r="F23" s="37">
        <f t="shared" si="1"/>
        <v>1.4299332697807436</v>
      </c>
      <c r="G23" s="100">
        <v>1.5</v>
      </c>
      <c r="H23" s="15">
        <v>18</v>
      </c>
      <c r="I23" s="37">
        <f t="shared" si="0"/>
        <v>1.1731935176358437</v>
      </c>
      <c r="J23" s="102">
        <v>1.23068</v>
      </c>
      <c r="K23" s="145" t="s">
        <v>375</v>
      </c>
      <c r="L23" s="49">
        <v>100</v>
      </c>
    </row>
    <row r="24" spans="1:12" ht="38.25" customHeight="1" x14ac:dyDescent="0.25">
      <c r="A24" s="33" t="s">
        <v>143</v>
      </c>
      <c r="B24" s="34" t="s">
        <v>321</v>
      </c>
      <c r="C24" s="53">
        <v>31157</v>
      </c>
      <c r="D24" s="107" t="s">
        <v>137</v>
      </c>
      <c r="E24" s="15">
        <v>50</v>
      </c>
      <c r="F24" s="37">
        <f t="shared" si="1"/>
        <v>11.439466158245949</v>
      </c>
      <c r="G24" s="15">
        <v>12</v>
      </c>
      <c r="H24" s="15">
        <v>10</v>
      </c>
      <c r="I24" s="37">
        <f t="shared" si="0"/>
        <v>11.439466158245949</v>
      </c>
      <c r="J24" s="29">
        <v>12</v>
      </c>
      <c r="K24" s="147" t="s">
        <v>376</v>
      </c>
      <c r="L24" s="49">
        <v>100</v>
      </c>
    </row>
    <row r="25" spans="1:12" ht="39" x14ac:dyDescent="0.25">
      <c r="A25" s="33" t="s">
        <v>144</v>
      </c>
      <c r="B25" s="34" t="s">
        <v>350</v>
      </c>
      <c r="C25" s="53">
        <v>31157</v>
      </c>
      <c r="D25" s="107" t="s">
        <v>137</v>
      </c>
      <c r="E25" s="15">
        <v>50</v>
      </c>
      <c r="F25" s="37">
        <f t="shared" si="1"/>
        <v>11.439466158245949</v>
      </c>
      <c r="G25" s="15">
        <v>12</v>
      </c>
      <c r="H25" s="15">
        <v>35</v>
      </c>
      <c r="I25" s="37">
        <f t="shared" si="0"/>
        <v>11.43908484270734</v>
      </c>
      <c r="J25" s="29">
        <v>11.999599999999999</v>
      </c>
      <c r="K25" s="145" t="s">
        <v>377</v>
      </c>
      <c r="L25" s="49">
        <v>100</v>
      </c>
    </row>
    <row r="26" spans="1:12" ht="39" customHeight="1" x14ac:dyDescent="0.25">
      <c r="A26" s="34" t="s">
        <v>117</v>
      </c>
      <c r="C26" s="53"/>
      <c r="D26" s="107"/>
      <c r="E26" s="6"/>
      <c r="F26" s="6"/>
      <c r="G26" s="102"/>
      <c r="H26" s="16"/>
      <c r="I26" s="7"/>
      <c r="J26" s="16"/>
      <c r="K26" s="146"/>
    </row>
    <row r="27" spans="1:12" ht="28.5" x14ac:dyDescent="0.25">
      <c r="A27" s="33" t="s">
        <v>145</v>
      </c>
      <c r="B27" s="34" t="s">
        <v>320</v>
      </c>
      <c r="C27" s="53">
        <v>31157</v>
      </c>
      <c r="D27" s="107" t="s">
        <v>115</v>
      </c>
      <c r="E27" s="15">
        <v>15</v>
      </c>
      <c r="F27" s="37">
        <f t="shared" ref="F27:F45" si="2">G27/$G$57*100</f>
        <v>1.4299332697807436</v>
      </c>
      <c r="G27" s="55">
        <v>1.5</v>
      </c>
      <c r="H27" s="126">
        <v>12.5</v>
      </c>
      <c r="I27" s="37">
        <f t="shared" ref="I27:I33" si="3">J27/$G$57%</f>
        <v>1.1916110581506196</v>
      </c>
      <c r="J27" s="110">
        <v>1.25</v>
      </c>
      <c r="K27" s="145" t="s">
        <v>378</v>
      </c>
      <c r="L27" s="49">
        <v>80</v>
      </c>
    </row>
    <row r="28" spans="1:12" ht="28.5" x14ac:dyDescent="0.25">
      <c r="A28" s="33" t="s">
        <v>146</v>
      </c>
      <c r="B28" s="34" t="s">
        <v>101</v>
      </c>
      <c r="C28" s="53">
        <v>31157</v>
      </c>
      <c r="D28" s="107" t="s">
        <v>9</v>
      </c>
      <c r="E28" s="15">
        <v>8</v>
      </c>
      <c r="F28" s="37">
        <f t="shared" si="2"/>
        <v>0.76263107721639667</v>
      </c>
      <c r="G28" s="55">
        <v>0.8</v>
      </c>
      <c r="H28" s="15">
        <v>8</v>
      </c>
      <c r="I28" s="37">
        <f t="shared" si="3"/>
        <v>0.38131553860819833</v>
      </c>
      <c r="J28" s="126">
        <v>0.4</v>
      </c>
      <c r="K28" s="145" t="s">
        <v>379</v>
      </c>
      <c r="L28" s="49">
        <v>100</v>
      </c>
    </row>
    <row r="29" spans="1:12" ht="19.5" x14ac:dyDescent="0.25">
      <c r="A29" s="33" t="s">
        <v>147</v>
      </c>
      <c r="B29" s="34" t="s">
        <v>318</v>
      </c>
      <c r="C29" s="53">
        <v>31157</v>
      </c>
      <c r="D29" s="107" t="s">
        <v>9</v>
      </c>
      <c r="E29" s="15">
        <v>1</v>
      </c>
      <c r="F29" s="37">
        <f t="shared" si="2"/>
        <v>0.47664442326024786</v>
      </c>
      <c r="G29" s="55">
        <v>0.5</v>
      </c>
      <c r="H29" s="16">
        <v>1</v>
      </c>
      <c r="I29" s="37">
        <f t="shared" si="3"/>
        <v>0.47664442326024786</v>
      </c>
      <c r="J29" s="126">
        <v>0.5</v>
      </c>
      <c r="K29" s="145" t="s">
        <v>380</v>
      </c>
      <c r="L29" s="49">
        <v>100</v>
      </c>
    </row>
    <row r="30" spans="1:12" ht="28.5" x14ac:dyDescent="0.25">
      <c r="A30" s="33" t="s">
        <v>148</v>
      </c>
      <c r="B30" s="34" t="s">
        <v>381</v>
      </c>
      <c r="C30" s="53">
        <v>31157</v>
      </c>
      <c r="D30" s="107" t="s">
        <v>112</v>
      </c>
      <c r="E30" s="15">
        <v>500</v>
      </c>
      <c r="F30" s="37">
        <f t="shared" si="2"/>
        <v>0.95328884652049573</v>
      </c>
      <c r="G30" s="15">
        <v>1</v>
      </c>
      <c r="H30" s="15">
        <v>500</v>
      </c>
      <c r="I30" s="37">
        <f t="shared" si="3"/>
        <v>0.95328884652049573</v>
      </c>
      <c r="J30" s="15">
        <v>1</v>
      </c>
      <c r="K30" s="151" t="s">
        <v>383</v>
      </c>
      <c r="L30" s="131">
        <v>100</v>
      </c>
    </row>
    <row r="31" spans="1:12" ht="58.5" customHeight="1" x14ac:dyDescent="0.25">
      <c r="A31" s="33" t="s">
        <v>149</v>
      </c>
      <c r="B31" s="34" t="s">
        <v>323</v>
      </c>
      <c r="C31" s="53">
        <v>31157</v>
      </c>
      <c r="D31" s="107" t="s">
        <v>114</v>
      </c>
      <c r="E31" s="15">
        <v>6</v>
      </c>
      <c r="F31" s="37">
        <f t="shared" si="2"/>
        <v>8.5795996186844619</v>
      </c>
      <c r="G31" s="15">
        <v>9</v>
      </c>
      <c r="H31" s="15">
        <v>6</v>
      </c>
      <c r="I31" s="37">
        <f t="shared" si="3"/>
        <v>8.4938036224976177</v>
      </c>
      <c r="J31" s="110">
        <v>8.91</v>
      </c>
      <c r="K31" s="147" t="s">
        <v>382</v>
      </c>
      <c r="L31" s="131">
        <v>100</v>
      </c>
    </row>
    <row r="32" spans="1:12" ht="42.75" x14ac:dyDescent="0.25">
      <c r="A32" s="33" t="s">
        <v>150</v>
      </c>
      <c r="B32" s="34" t="s">
        <v>116</v>
      </c>
      <c r="C32" s="53">
        <v>31157</v>
      </c>
      <c r="D32" s="107" t="s">
        <v>7</v>
      </c>
      <c r="E32" s="15">
        <v>1</v>
      </c>
      <c r="F32" s="37">
        <f t="shared" si="2"/>
        <v>2.3832221163012397</v>
      </c>
      <c r="G32" s="55">
        <v>2.5</v>
      </c>
      <c r="H32" s="15">
        <v>1</v>
      </c>
      <c r="I32" s="37">
        <f t="shared" si="3"/>
        <v>2.0630314585319351</v>
      </c>
      <c r="J32" s="54">
        <v>2.16412</v>
      </c>
      <c r="K32" s="145" t="s">
        <v>385</v>
      </c>
      <c r="L32" s="49">
        <v>100</v>
      </c>
    </row>
    <row r="33" spans="1:16" ht="51" customHeight="1" x14ac:dyDescent="0.25">
      <c r="A33" s="33" t="s">
        <v>151</v>
      </c>
      <c r="B33" s="34" t="s">
        <v>152</v>
      </c>
      <c r="C33" s="53">
        <v>31157</v>
      </c>
      <c r="D33" s="107" t="s">
        <v>114</v>
      </c>
      <c r="E33" s="15">
        <v>1</v>
      </c>
      <c r="F33" s="37">
        <f t="shared" si="2"/>
        <v>1.0009532888465205</v>
      </c>
      <c r="G33" s="55">
        <v>1.05</v>
      </c>
      <c r="H33" s="15">
        <v>1</v>
      </c>
      <c r="I33" s="37">
        <f t="shared" si="3"/>
        <v>1.0009532888465207</v>
      </c>
      <c r="J33" s="110">
        <v>1.05</v>
      </c>
      <c r="K33" s="145" t="s">
        <v>384</v>
      </c>
      <c r="L33" s="49">
        <v>100</v>
      </c>
    </row>
    <row r="34" spans="1:16" ht="28.5" x14ac:dyDescent="0.25">
      <c r="A34" s="34" t="s">
        <v>102</v>
      </c>
      <c r="C34" s="53"/>
      <c r="D34" s="107"/>
      <c r="E34" s="15"/>
      <c r="F34" s="6"/>
      <c r="G34" s="55"/>
      <c r="H34" s="16"/>
      <c r="I34" s="7"/>
      <c r="J34" s="95"/>
      <c r="K34" s="146"/>
    </row>
    <row r="35" spans="1:16" ht="40.5" customHeight="1" x14ac:dyDescent="0.25">
      <c r="A35" s="33" t="s">
        <v>153</v>
      </c>
      <c r="B35" s="34" t="s">
        <v>322</v>
      </c>
      <c r="C35" s="53">
        <v>31157</v>
      </c>
      <c r="D35" s="107" t="s">
        <v>7</v>
      </c>
      <c r="E35" s="15">
        <v>1</v>
      </c>
      <c r="F35" s="37">
        <f t="shared" si="2"/>
        <v>2.8598665395614873</v>
      </c>
      <c r="G35" s="15">
        <v>3</v>
      </c>
      <c r="H35" s="15">
        <v>1</v>
      </c>
      <c r="I35" s="37">
        <f t="shared" ref="I35:I36" si="4">J35/$G$57%</f>
        <v>2.8598379408960914</v>
      </c>
      <c r="J35" s="15">
        <v>2.9999699999999998</v>
      </c>
      <c r="K35" s="146"/>
      <c r="L35" s="132">
        <v>100</v>
      </c>
    </row>
    <row r="36" spans="1:16" ht="51" customHeight="1" x14ac:dyDescent="0.25">
      <c r="A36" s="33" t="s">
        <v>154</v>
      </c>
      <c r="B36" s="34" t="s">
        <v>155</v>
      </c>
      <c r="C36" s="53">
        <v>31157</v>
      </c>
      <c r="D36" s="107" t="s">
        <v>7</v>
      </c>
      <c r="E36" s="15">
        <v>1</v>
      </c>
      <c r="F36" s="37">
        <f t="shared" si="2"/>
        <v>0.76263107721639667</v>
      </c>
      <c r="G36" s="54">
        <v>0.8</v>
      </c>
      <c r="H36" s="15">
        <v>1</v>
      </c>
      <c r="I36" s="37">
        <f t="shared" si="4"/>
        <v>0.22211630123927553</v>
      </c>
      <c r="J36" s="54">
        <v>0.23300000000000001</v>
      </c>
      <c r="K36" s="146"/>
      <c r="L36" s="132">
        <v>100</v>
      </c>
    </row>
    <row r="37" spans="1:16" ht="40.5" customHeight="1" x14ac:dyDescent="0.25">
      <c r="A37" s="34" t="s">
        <v>339</v>
      </c>
      <c r="C37" s="53"/>
      <c r="D37" s="107"/>
      <c r="E37" s="6"/>
      <c r="F37" s="6"/>
      <c r="G37" s="54"/>
      <c r="H37" s="16"/>
      <c r="I37" s="7"/>
      <c r="J37" s="95"/>
      <c r="K37" s="146"/>
    </row>
    <row r="38" spans="1:16" ht="28.5" x14ac:dyDescent="0.25">
      <c r="A38" s="33" t="s">
        <v>157</v>
      </c>
      <c r="B38" s="34" t="s">
        <v>313</v>
      </c>
      <c r="C38" s="53">
        <v>31157</v>
      </c>
      <c r="D38" s="107" t="s">
        <v>156</v>
      </c>
      <c r="E38" s="15">
        <v>1</v>
      </c>
      <c r="F38" s="37">
        <f t="shared" si="2"/>
        <v>6.6730219256434697</v>
      </c>
      <c r="G38" s="15">
        <v>7</v>
      </c>
      <c r="H38" s="15">
        <v>1</v>
      </c>
      <c r="I38" s="37">
        <f t="shared" ref="I38:I45" si="5">J38/$G$57%</f>
        <v>6.3194470924690185</v>
      </c>
      <c r="J38" s="54">
        <v>6.6291000000000002</v>
      </c>
      <c r="K38" s="145" t="s">
        <v>386</v>
      </c>
      <c r="L38" s="128">
        <v>100</v>
      </c>
      <c r="M38" s="6">
        <f>10*5*1.5+9.5*6*1.5+15.5*1.12+14*14*1.5</f>
        <v>471.86</v>
      </c>
    </row>
    <row r="39" spans="1:16" ht="91.5" customHeight="1" x14ac:dyDescent="0.25">
      <c r="A39" s="33" t="s">
        <v>158</v>
      </c>
      <c r="B39" s="34" t="s">
        <v>337</v>
      </c>
      <c r="C39" s="53">
        <v>31157</v>
      </c>
      <c r="D39" s="107" t="s">
        <v>7</v>
      </c>
      <c r="E39" s="15">
        <v>1</v>
      </c>
      <c r="F39" s="37">
        <f t="shared" si="2"/>
        <v>4.7664442326024794</v>
      </c>
      <c r="G39" s="126">
        <v>5</v>
      </c>
      <c r="H39" s="15">
        <v>1</v>
      </c>
      <c r="I39" s="37">
        <f t="shared" si="5"/>
        <v>4.6310772163965686</v>
      </c>
      <c r="J39" s="110">
        <v>4.8579999999999997</v>
      </c>
      <c r="K39" s="147" t="s">
        <v>387</v>
      </c>
      <c r="L39" s="132">
        <v>100</v>
      </c>
    </row>
    <row r="40" spans="1:16" ht="42.75" x14ac:dyDescent="0.25">
      <c r="A40" s="33" t="s">
        <v>159</v>
      </c>
      <c r="B40" s="34" t="s">
        <v>160</v>
      </c>
      <c r="C40" s="53">
        <v>31157</v>
      </c>
      <c r="D40" s="107" t="s">
        <v>7</v>
      </c>
      <c r="E40" s="15">
        <v>1</v>
      </c>
      <c r="F40" s="37">
        <f t="shared" si="2"/>
        <v>0.47664442326024786</v>
      </c>
      <c r="G40" s="126">
        <v>0.5</v>
      </c>
      <c r="H40" s="15">
        <v>0</v>
      </c>
      <c r="I40" s="37">
        <f t="shared" si="5"/>
        <v>0.25624404194470923</v>
      </c>
      <c r="J40" s="55">
        <v>0.26879999999999998</v>
      </c>
      <c r="K40" s="146"/>
      <c r="L40" s="133">
        <v>100</v>
      </c>
    </row>
    <row r="41" spans="1:16" ht="70.5" customHeight="1" x14ac:dyDescent="0.25">
      <c r="A41" s="33" t="s">
        <v>161</v>
      </c>
      <c r="B41" s="34" t="s">
        <v>103</v>
      </c>
      <c r="C41" s="53">
        <v>31157</v>
      </c>
      <c r="D41" s="107" t="s">
        <v>7</v>
      </c>
      <c r="E41" s="15">
        <v>1</v>
      </c>
      <c r="F41" s="37">
        <f t="shared" si="2"/>
        <v>3.8131553860819829</v>
      </c>
      <c r="G41" s="126">
        <v>4</v>
      </c>
      <c r="H41" s="15">
        <v>0</v>
      </c>
      <c r="I41" s="37">
        <f t="shared" si="5"/>
        <v>1.9753002859866542</v>
      </c>
      <c r="J41" s="15">
        <v>2.0720900000000002</v>
      </c>
      <c r="K41" s="152" t="s">
        <v>388</v>
      </c>
      <c r="L41" s="133">
        <v>90</v>
      </c>
    </row>
    <row r="42" spans="1:16" ht="42.75" customHeight="1" x14ac:dyDescent="0.25">
      <c r="A42" s="34" t="s">
        <v>104</v>
      </c>
      <c r="C42" s="53"/>
      <c r="D42" s="107"/>
      <c r="F42" s="6"/>
      <c r="G42" s="15"/>
      <c r="H42" s="7"/>
      <c r="I42" s="37"/>
      <c r="J42" s="16"/>
      <c r="K42" s="146"/>
    </row>
    <row r="43" spans="1:16" ht="71.25" customHeight="1" x14ac:dyDescent="0.25">
      <c r="A43" s="33" t="s">
        <v>162</v>
      </c>
      <c r="B43" s="34" t="s">
        <v>317</v>
      </c>
      <c r="C43" s="53">
        <v>31157</v>
      </c>
      <c r="D43" s="107" t="s">
        <v>7</v>
      </c>
      <c r="E43" s="15">
        <v>1</v>
      </c>
      <c r="F43" s="37">
        <f t="shared" si="2"/>
        <v>2.8598665395614873</v>
      </c>
      <c r="G43" s="15">
        <v>3</v>
      </c>
      <c r="H43" s="93">
        <v>1</v>
      </c>
      <c r="I43" s="37">
        <f t="shared" si="5"/>
        <v>0.95328884652049573</v>
      </c>
      <c r="J43" s="93">
        <v>1</v>
      </c>
      <c r="K43" s="147" t="s">
        <v>368</v>
      </c>
      <c r="L43" s="133">
        <v>100</v>
      </c>
      <c r="P43" t="s">
        <v>334</v>
      </c>
    </row>
    <row r="44" spans="1:16" ht="19.5" x14ac:dyDescent="0.25">
      <c r="A44" s="34" t="s">
        <v>105</v>
      </c>
      <c r="C44" s="53"/>
      <c r="D44" s="107"/>
      <c r="E44" s="6"/>
      <c r="F44" s="6"/>
      <c r="G44" s="15"/>
      <c r="H44" s="16"/>
      <c r="I44" s="7"/>
      <c r="J44" s="130"/>
      <c r="K44" s="146"/>
    </row>
    <row r="45" spans="1:16" ht="42.75" x14ac:dyDescent="0.25">
      <c r="A45" s="33" t="s">
        <v>163</v>
      </c>
      <c r="B45" s="34" t="s">
        <v>343</v>
      </c>
      <c r="C45" s="53">
        <v>31157</v>
      </c>
      <c r="D45" s="107" t="s">
        <v>7</v>
      </c>
      <c r="E45" s="15">
        <v>1</v>
      </c>
      <c r="F45" s="37">
        <f t="shared" si="2"/>
        <v>0.95328884652049573</v>
      </c>
      <c r="G45" s="15">
        <v>1</v>
      </c>
      <c r="H45" s="15">
        <v>1</v>
      </c>
      <c r="I45" s="37">
        <f t="shared" si="5"/>
        <v>0.95328884652049573</v>
      </c>
      <c r="J45" s="15">
        <v>1</v>
      </c>
      <c r="K45" s="149" t="s">
        <v>389</v>
      </c>
      <c r="L45" s="133">
        <v>100</v>
      </c>
    </row>
    <row r="46" spans="1:16" ht="19.5" x14ac:dyDescent="0.25">
      <c r="A46" s="34" t="s">
        <v>106</v>
      </c>
      <c r="B46" s="34"/>
      <c r="C46" s="53"/>
      <c r="D46" s="107"/>
      <c r="E46" s="6"/>
      <c r="F46" s="6"/>
      <c r="G46" s="55">
        <f>SUM(G17:G45)</f>
        <v>96.85</v>
      </c>
      <c r="H46" s="16"/>
      <c r="I46" s="136">
        <f>SUM(I17:I45)</f>
        <v>79.771248808388933</v>
      </c>
      <c r="J46" s="55">
        <f>SUM(J17:J45)</f>
        <v>83.680040000000005</v>
      </c>
      <c r="K46" s="146"/>
    </row>
    <row r="47" spans="1:16" ht="28.5" x14ac:dyDescent="0.25">
      <c r="A47" s="34" t="s">
        <v>107</v>
      </c>
      <c r="B47" s="34"/>
      <c r="C47" s="53"/>
      <c r="D47" s="107"/>
      <c r="E47" s="6"/>
      <c r="F47" s="6"/>
      <c r="G47" s="6"/>
      <c r="H47" s="16"/>
      <c r="I47" s="7"/>
      <c r="J47" s="7"/>
      <c r="K47" s="146"/>
    </row>
    <row r="48" spans="1:16" ht="19.5" x14ac:dyDescent="0.25">
      <c r="A48" s="34" t="s">
        <v>108</v>
      </c>
      <c r="C48" s="53"/>
      <c r="D48" s="107"/>
      <c r="E48" s="6"/>
      <c r="F48" s="6"/>
      <c r="G48" s="55"/>
      <c r="H48" s="16"/>
      <c r="I48" s="7"/>
      <c r="J48" s="130"/>
      <c r="K48" s="146"/>
    </row>
    <row r="49" spans="1:12" ht="61.5" customHeight="1" x14ac:dyDescent="0.25">
      <c r="A49" s="33" t="s">
        <v>164</v>
      </c>
      <c r="B49" s="34" t="s">
        <v>340</v>
      </c>
      <c r="C49" s="53">
        <v>22522</v>
      </c>
      <c r="D49" s="107" t="s">
        <v>7</v>
      </c>
      <c r="E49" s="15">
        <v>1</v>
      </c>
      <c r="F49" s="37">
        <f t="shared" ref="F49:F51" si="6">G49/$G$57*100</f>
        <v>1.1916110581506199</v>
      </c>
      <c r="G49" s="55">
        <v>1.25</v>
      </c>
      <c r="H49" s="15">
        <v>1</v>
      </c>
      <c r="I49" s="37">
        <f t="shared" ref="I49:I51" si="7">J49/$G$57%</f>
        <v>1.1916110581506196</v>
      </c>
      <c r="J49" s="55">
        <v>1.25</v>
      </c>
      <c r="K49" s="145" t="s">
        <v>363</v>
      </c>
      <c r="L49">
        <v>100</v>
      </c>
    </row>
    <row r="50" spans="1:12" ht="44.25" customHeight="1" x14ac:dyDescent="0.25">
      <c r="A50" s="33" t="s">
        <v>165</v>
      </c>
      <c r="B50" s="34" t="s">
        <v>341</v>
      </c>
      <c r="C50" s="53">
        <v>22522</v>
      </c>
      <c r="D50" s="107" t="s">
        <v>114</v>
      </c>
      <c r="E50" s="15">
        <v>8</v>
      </c>
      <c r="F50" s="37">
        <f t="shared" si="6"/>
        <v>3.8131553860819829</v>
      </c>
      <c r="G50" s="15">
        <v>4</v>
      </c>
      <c r="H50" s="15">
        <v>8</v>
      </c>
      <c r="I50" s="37">
        <f t="shared" si="7"/>
        <v>3.812268827454719</v>
      </c>
      <c r="J50" s="15">
        <v>3.9990700000000001</v>
      </c>
      <c r="K50" s="147" t="s">
        <v>366</v>
      </c>
      <c r="L50">
        <v>100</v>
      </c>
    </row>
    <row r="51" spans="1:12" ht="85.5" customHeight="1" x14ac:dyDescent="0.25">
      <c r="A51" s="33" t="s">
        <v>166</v>
      </c>
      <c r="B51" s="34" t="s">
        <v>342</v>
      </c>
      <c r="C51" s="53">
        <v>22522</v>
      </c>
      <c r="D51" s="107" t="s">
        <v>118</v>
      </c>
      <c r="E51" s="15">
        <v>1</v>
      </c>
      <c r="F51" s="37">
        <f t="shared" si="6"/>
        <v>0.95328884652049573</v>
      </c>
      <c r="G51" s="15">
        <v>1</v>
      </c>
      <c r="H51" s="15">
        <v>1</v>
      </c>
      <c r="I51" s="37">
        <f t="shared" si="7"/>
        <v>0.95328884652049573</v>
      </c>
      <c r="J51" s="15">
        <v>1</v>
      </c>
      <c r="K51" s="148" t="s">
        <v>367</v>
      </c>
      <c r="L51">
        <v>100</v>
      </c>
    </row>
    <row r="52" spans="1:12" ht="53.25" customHeight="1" x14ac:dyDescent="0.25">
      <c r="A52" s="34" t="s">
        <v>309</v>
      </c>
      <c r="C52" s="53"/>
      <c r="D52" s="107"/>
      <c r="E52" s="6"/>
      <c r="F52" s="6"/>
      <c r="G52" s="54"/>
      <c r="H52" s="16"/>
      <c r="I52" s="7"/>
      <c r="J52" s="130"/>
      <c r="K52" s="146"/>
    </row>
    <row r="53" spans="1:12" ht="36.75" customHeight="1" x14ac:dyDescent="0.25">
      <c r="A53" s="33" t="s">
        <v>167</v>
      </c>
      <c r="B53" s="34" t="s">
        <v>109</v>
      </c>
      <c r="C53" s="53">
        <v>22522</v>
      </c>
      <c r="D53" s="107" t="s">
        <v>9</v>
      </c>
      <c r="E53" s="15">
        <v>1</v>
      </c>
      <c r="F53" s="37">
        <f t="shared" ref="F53:F55" si="8">G53/$G$57*100</f>
        <v>0.23832221163012393</v>
      </c>
      <c r="G53" s="55">
        <v>0.25</v>
      </c>
      <c r="H53" s="15">
        <v>1</v>
      </c>
      <c r="I53" s="37">
        <f t="shared" ref="I53:I55" si="9">J53/$G$57%</f>
        <v>0.23832221163012393</v>
      </c>
      <c r="J53" s="55">
        <v>0.25</v>
      </c>
      <c r="K53" s="147" t="s">
        <v>364</v>
      </c>
      <c r="L53">
        <v>100</v>
      </c>
    </row>
    <row r="54" spans="1:12" ht="30.75" customHeight="1" x14ac:dyDescent="0.25">
      <c r="A54" s="33" t="s">
        <v>168</v>
      </c>
      <c r="B54" s="34" t="s">
        <v>110</v>
      </c>
      <c r="C54" s="53">
        <v>22522</v>
      </c>
      <c r="D54" s="107" t="s">
        <v>9</v>
      </c>
      <c r="E54" s="15">
        <v>3</v>
      </c>
      <c r="F54" s="37">
        <f t="shared" si="8"/>
        <v>0.71496663489037182</v>
      </c>
      <c r="G54" s="55">
        <v>0.75</v>
      </c>
      <c r="H54" s="15">
        <v>3</v>
      </c>
      <c r="I54" s="37">
        <f t="shared" si="9"/>
        <v>0.7148713060057198</v>
      </c>
      <c r="J54" s="55">
        <v>0.74990000000000001</v>
      </c>
      <c r="K54" s="147" t="s">
        <v>365</v>
      </c>
      <c r="L54">
        <v>100</v>
      </c>
    </row>
    <row r="55" spans="1:12" ht="19.5" x14ac:dyDescent="0.25">
      <c r="A55" s="33" t="s">
        <v>169</v>
      </c>
      <c r="B55" s="34" t="s">
        <v>111</v>
      </c>
      <c r="C55" s="53">
        <v>22522</v>
      </c>
      <c r="D55" s="107" t="s">
        <v>114</v>
      </c>
      <c r="E55" s="15">
        <v>8</v>
      </c>
      <c r="F55" s="37">
        <f t="shared" si="8"/>
        <v>0.76263107721639667</v>
      </c>
      <c r="G55" s="55">
        <v>0.8</v>
      </c>
      <c r="H55" s="16">
        <v>8</v>
      </c>
      <c r="I55" s="37">
        <f t="shared" si="9"/>
        <v>0.76263107721639667</v>
      </c>
      <c r="J55" s="137">
        <v>0.8</v>
      </c>
      <c r="K55" s="146"/>
      <c r="L55">
        <v>100</v>
      </c>
    </row>
    <row r="56" spans="1:12" x14ac:dyDescent="0.25">
      <c r="A56" s="34" t="s">
        <v>133</v>
      </c>
      <c r="B56" s="5"/>
      <c r="C56" s="54"/>
      <c r="D56" s="107"/>
      <c r="E56" s="15"/>
      <c r="F56" s="6"/>
      <c r="G56" s="136">
        <f>SUM(G49:G55)</f>
        <v>8.0500000000000007</v>
      </c>
      <c r="H56" s="16"/>
      <c r="I56" s="136">
        <f>SUM(I49:I55)</f>
        <v>7.6729933269780757</v>
      </c>
      <c r="J56" s="130">
        <f>SUM(J49:J55)</f>
        <v>8.0489700000000006</v>
      </c>
      <c r="K56" s="146"/>
    </row>
    <row r="57" spans="1:12" x14ac:dyDescent="0.25">
      <c r="A57" s="34" t="s">
        <v>52</v>
      </c>
      <c r="B57" s="5"/>
      <c r="C57" s="54"/>
      <c r="D57" s="107"/>
      <c r="E57" s="15"/>
      <c r="F57" s="110">
        <f>SUM(F17:F56)</f>
        <v>100.00000000000001</v>
      </c>
      <c r="G57" s="54">
        <f>G56+G46</f>
        <v>104.89999999999999</v>
      </c>
      <c r="H57" s="16">
        <v>0</v>
      </c>
      <c r="I57" s="54">
        <f>I56+I46</f>
        <v>87.444242135367006</v>
      </c>
      <c r="J57" s="15">
        <f>J56+J46</f>
        <v>91.729010000000002</v>
      </c>
      <c r="K57" s="146"/>
    </row>
    <row r="58" spans="1:12" hidden="1" x14ac:dyDescent="0.25">
      <c r="A58" s="34" t="s">
        <v>132</v>
      </c>
      <c r="B58" s="5"/>
      <c r="C58" s="54"/>
      <c r="D58" s="107"/>
      <c r="E58" s="6"/>
      <c r="F58" s="6"/>
      <c r="G58" s="6"/>
      <c r="H58" s="7"/>
      <c r="I58" s="7"/>
      <c r="J58" s="7"/>
      <c r="K58" s="146"/>
    </row>
    <row r="59" spans="1:12" hidden="1" x14ac:dyDescent="0.25">
      <c r="A59" s="34" t="s">
        <v>131</v>
      </c>
      <c r="C59" s="54"/>
      <c r="D59" s="107"/>
      <c r="E59" s="6"/>
      <c r="F59" s="6"/>
      <c r="G59" s="6"/>
      <c r="H59" s="7"/>
      <c r="I59" s="7"/>
      <c r="J59" s="7"/>
      <c r="K59" s="146"/>
    </row>
    <row r="60" spans="1:12" x14ac:dyDescent="0.25">
      <c r="C60" s="65"/>
    </row>
    <row r="61" spans="1:12" x14ac:dyDescent="0.25">
      <c r="B61" s="6" t="s">
        <v>361</v>
      </c>
      <c r="C61" s="6" t="s">
        <v>360</v>
      </c>
    </row>
    <row r="62" spans="1:12" x14ac:dyDescent="0.25">
      <c r="B62" s="6" t="s">
        <v>358</v>
      </c>
      <c r="C62" s="15">
        <v>95</v>
      </c>
    </row>
    <row r="63" spans="1:12" x14ac:dyDescent="0.25">
      <c r="B63" s="6" t="s">
        <v>359</v>
      </c>
      <c r="C63" s="110">
        <f>I57</f>
        <v>87.444242135367006</v>
      </c>
    </row>
  </sheetData>
  <mergeCells count="11">
    <mergeCell ref="H12:J12"/>
    <mergeCell ref="A2:K2"/>
    <mergeCell ref="A3:K3"/>
    <mergeCell ref="C4:E4"/>
    <mergeCell ref="C5:E5"/>
    <mergeCell ref="F11:G11"/>
    <mergeCell ref="A12:A13"/>
    <mergeCell ref="B12:B13"/>
    <mergeCell ref="C12:C13"/>
    <mergeCell ref="D12:D13"/>
    <mergeCell ref="E12:G12"/>
  </mergeCells>
  <pageMargins left="0.7" right="0.7" top="0.75" bottom="0.75" header="0.3" footer="0.3"/>
  <pageSetup paperSize="9" scale="61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1"/>
  <sheetViews>
    <sheetView tabSelected="1" topLeftCell="A25" workbookViewId="0">
      <selection activeCell="D34" sqref="D34"/>
    </sheetView>
  </sheetViews>
  <sheetFormatPr defaultRowHeight="15" x14ac:dyDescent="0.25"/>
  <cols>
    <col min="1" max="1" width="19.5703125" style="20" customWidth="1"/>
    <col min="2" max="2" width="56.5703125" customWidth="1"/>
    <col min="3" max="3" width="15.140625" customWidth="1"/>
    <col min="4" max="4" width="10.7109375" style="4" customWidth="1"/>
    <col min="5" max="5" width="9.42578125" style="4" customWidth="1"/>
    <col min="6" max="6" width="6.7109375" customWidth="1"/>
    <col min="7" max="7" width="9" style="4" customWidth="1"/>
    <col min="8" max="8" width="7.85546875" customWidth="1"/>
    <col min="9" max="10" width="6.7109375" customWidth="1"/>
    <col min="11" max="11" width="34.7109375" customWidth="1"/>
  </cols>
  <sheetData>
    <row r="1" spans="1:11" x14ac:dyDescent="0.25">
      <c r="A1" s="216" t="s">
        <v>390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x14ac:dyDescent="0.25">
      <c r="A2" s="216" t="s">
        <v>87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9.5" x14ac:dyDescent="0.25">
      <c r="A3" s="21" t="s">
        <v>96</v>
      </c>
      <c r="B3" s="22" t="s">
        <v>86</v>
      </c>
      <c r="C3" s="22"/>
      <c r="D3" s="217" t="s">
        <v>89</v>
      </c>
      <c r="E3" s="217"/>
      <c r="F3" s="217"/>
      <c r="G3" s="156">
        <v>92.75</v>
      </c>
      <c r="H3" s="4"/>
      <c r="I3" s="4"/>
      <c r="J3" s="4"/>
      <c r="K3" s="4"/>
    </row>
    <row r="4" spans="1:11" ht="19.5" x14ac:dyDescent="0.25">
      <c r="A4" s="21" t="s">
        <v>24</v>
      </c>
      <c r="B4" s="43">
        <v>32900018</v>
      </c>
      <c r="C4" s="43"/>
      <c r="D4" s="218" t="s">
        <v>90</v>
      </c>
      <c r="E4" s="218"/>
      <c r="F4" s="218"/>
      <c r="G4" s="156">
        <v>92.75</v>
      </c>
      <c r="H4" s="4"/>
      <c r="I4" s="4"/>
      <c r="J4" s="4"/>
      <c r="K4" s="4"/>
    </row>
    <row r="5" spans="1:11" ht="19.5" x14ac:dyDescent="0.25">
      <c r="A5" s="21" t="s">
        <v>25</v>
      </c>
      <c r="B5" s="23" t="s">
        <v>351</v>
      </c>
      <c r="C5" s="21"/>
      <c r="F5" s="4"/>
      <c r="H5" s="4"/>
      <c r="I5" s="4"/>
      <c r="J5" s="4"/>
      <c r="K5" s="4"/>
    </row>
    <row r="6" spans="1:11" ht="34.5" x14ac:dyDescent="0.25">
      <c r="A6" s="21" t="s">
        <v>91</v>
      </c>
      <c r="B6" s="44" t="s">
        <v>248</v>
      </c>
      <c r="C6" s="44"/>
      <c r="F6" s="4"/>
      <c r="H6" s="4"/>
      <c r="I6" s="4"/>
      <c r="J6" s="4"/>
      <c r="K6" s="4"/>
    </row>
    <row r="7" spans="1:11" ht="17.25" x14ac:dyDescent="0.25">
      <c r="A7" s="21" t="s">
        <v>93</v>
      </c>
      <c r="B7" s="21" t="s">
        <v>29</v>
      </c>
      <c r="C7" s="21"/>
      <c r="F7" s="4"/>
      <c r="H7" s="4"/>
      <c r="I7" s="4"/>
      <c r="J7" s="4"/>
      <c r="K7" s="4"/>
    </row>
    <row r="8" spans="1:11" x14ac:dyDescent="0.25">
      <c r="A8" s="4"/>
      <c r="B8" s="4"/>
      <c r="C8" s="4"/>
      <c r="D8"/>
      <c r="F8" s="4"/>
      <c r="G8" s="155" t="s">
        <v>54</v>
      </c>
    </row>
    <row r="9" spans="1:11" s="4" customFormat="1" ht="14.25" customHeight="1" x14ac:dyDescent="0.25">
      <c r="A9" s="210" t="s">
        <v>236</v>
      </c>
      <c r="B9" s="220" t="s">
        <v>31</v>
      </c>
      <c r="C9" s="220" t="s">
        <v>32</v>
      </c>
      <c r="D9" s="220" t="s">
        <v>1</v>
      </c>
      <c r="E9" s="220" t="s">
        <v>55</v>
      </c>
      <c r="F9" s="220"/>
      <c r="G9" s="220"/>
      <c r="H9" s="220" t="s">
        <v>391</v>
      </c>
      <c r="I9" s="220"/>
      <c r="J9" s="220"/>
      <c r="K9" s="26" t="s">
        <v>0</v>
      </c>
    </row>
    <row r="10" spans="1:11" s="4" customFormat="1" ht="13.5" customHeight="1" x14ac:dyDescent="0.25">
      <c r="A10" s="210"/>
      <c r="B10" s="220"/>
      <c r="C10" s="220"/>
      <c r="D10" s="220"/>
      <c r="E10" s="26" t="s">
        <v>2</v>
      </c>
      <c r="F10" s="26" t="s">
        <v>56</v>
      </c>
      <c r="G10" s="26" t="s">
        <v>3</v>
      </c>
      <c r="H10" s="26" t="s">
        <v>2</v>
      </c>
      <c r="I10" s="26" t="s">
        <v>56</v>
      </c>
      <c r="J10" s="26" t="s">
        <v>3</v>
      </c>
      <c r="K10" s="27"/>
    </row>
    <row r="11" spans="1:11" ht="19.5" x14ac:dyDescent="0.5">
      <c r="A11" s="28">
        <v>1</v>
      </c>
      <c r="B11" s="28">
        <v>2</v>
      </c>
      <c r="C11" s="28"/>
      <c r="D11" s="26"/>
      <c r="E11" s="29">
        <v>3</v>
      </c>
      <c r="F11" s="30">
        <v>10</v>
      </c>
      <c r="G11" s="29">
        <v>11</v>
      </c>
      <c r="H11" s="30">
        <v>18</v>
      </c>
      <c r="I11" s="30">
        <v>19</v>
      </c>
      <c r="J11" s="30">
        <v>20</v>
      </c>
      <c r="K11" s="30">
        <v>21</v>
      </c>
    </row>
    <row r="12" spans="1:11" ht="19.5" x14ac:dyDescent="0.5">
      <c r="A12" s="45" t="s">
        <v>217</v>
      </c>
      <c r="B12" s="104" t="s">
        <v>218</v>
      </c>
      <c r="C12" s="104"/>
      <c r="D12" s="31"/>
      <c r="E12" s="31"/>
      <c r="F12" s="31"/>
      <c r="G12" s="31"/>
      <c r="H12" s="31"/>
      <c r="I12" s="31"/>
      <c r="J12" s="31"/>
      <c r="K12" s="31"/>
    </row>
    <row r="13" spans="1:11" ht="19.5" x14ac:dyDescent="0.25">
      <c r="A13" s="36">
        <v>1</v>
      </c>
      <c r="B13" s="33" t="s">
        <v>219</v>
      </c>
      <c r="C13" s="33"/>
      <c r="D13" s="36"/>
      <c r="E13" s="36"/>
      <c r="F13" s="36"/>
      <c r="G13" s="60"/>
      <c r="H13" s="29"/>
      <c r="I13" s="5"/>
      <c r="J13" s="60"/>
      <c r="K13" s="5"/>
    </row>
    <row r="14" spans="1:11" ht="19.5" x14ac:dyDescent="0.25">
      <c r="A14" s="62" t="s">
        <v>220</v>
      </c>
      <c r="B14" s="104" t="s">
        <v>221</v>
      </c>
      <c r="C14" s="119">
        <v>31157</v>
      </c>
      <c r="D14" s="36" t="s">
        <v>8</v>
      </c>
      <c r="E14" s="53">
        <v>2</v>
      </c>
      <c r="F14" s="55">
        <f>G14/$G$26%</f>
        <v>3.7735849056603774</v>
      </c>
      <c r="G14" s="54">
        <v>3.5</v>
      </c>
      <c r="H14" s="53">
        <v>3</v>
      </c>
      <c r="I14" s="55">
        <f>J14/$G$26%</f>
        <v>3.6556549865229111</v>
      </c>
      <c r="J14" s="154">
        <v>3.3906200000000002</v>
      </c>
      <c r="K14" s="157" t="s">
        <v>392</v>
      </c>
    </row>
    <row r="15" spans="1:11" ht="25.5" x14ac:dyDescent="0.25">
      <c r="A15" s="62" t="s">
        <v>225</v>
      </c>
      <c r="B15" s="105" t="s">
        <v>222</v>
      </c>
      <c r="C15" s="119">
        <v>31157</v>
      </c>
      <c r="D15" s="36" t="s">
        <v>120</v>
      </c>
      <c r="E15" s="53">
        <v>90</v>
      </c>
      <c r="F15" s="55">
        <f t="shared" ref="F15:F18" si="0">G15/$G$26%</f>
        <v>4.8517520215633425</v>
      </c>
      <c r="G15" s="60">
        <v>4.5</v>
      </c>
      <c r="H15" s="29">
        <v>90</v>
      </c>
      <c r="I15" s="55">
        <f t="shared" ref="I15:I18" si="1">J15/$G$26%</f>
        <v>4.657681940700809</v>
      </c>
      <c r="J15" s="154">
        <v>4.32</v>
      </c>
      <c r="K15" s="157" t="s">
        <v>393</v>
      </c>
    </row>
    <row r="16" spans="1:11" ht="39" x14ac:dyDescent="0.25">
      <c r="A16" s="125" t="s">
        <v>226</v>
      </c>
      <c r="B16" s="106" t="s">
        <v>223</v>
      </c>
      <c r="C16" s="119">
        <v>31157</v>
      </c>
      <c r="D16" s="36" t="s">
        <v>120</v>
      </c>
      <c r="E16" s="53">
        <v>55</v>
      </c>
      <c r="F16" s="55">
        <f t="shared" si="0"/>
        <v>14.824797843665769</v>
      </c>
      <c r="G16" s="60">
        <v>13.75</v>
      </c>
      <c r="H16" s="29">
        <v>55</v>
      </c>
      <c r="I16" s="55">
        <f t="shared" si="1"/>
        <v>14.699417789757414</v>
      </c>
      <c r="J16" s="60">
        <v>13.633710000000001</v>
      </c>
      <c r="K16" s="157" t="s">
        <v>394</v>
      </c>
    </row>
    <row r="17" spans="1:11" ht="25.5" x14ac:dyDescent="0.25">
      <c r="A17" s="62" t="s">
        <v>227</v>
      </c>
      <c r="B17" s="105" t="s">
        <v>224</v>
      </c>
      <c r="C17" s="119">
        <v>31157</v>
      </c>
      <c r="D17" s="36" t="s">
        <v>120</v>
      </c>
      <c r="E17" s="53">
        <v>40</v>
      </c>
      <c r="F17" s="55">
        <f t="shared" si="0"/>
        <v>4.3126684636118595</v>
      </c>
      <c r="G17" s="53">
        <v>4</v>
      </c>
      <c r="H17" s="29">
        <v>40</v>
      </c>
      <c r="I17" s="55">
        <f t="shared" si="1"/>
        <v>4.3126684636118595</v>
      </c>
      <c r="J17" s="53">
        <v>4</v>
      </c>
      <c r="K17" s="157" t="s">
        <v>395</v>
      </c>
    </row>
    <row r="18" spans="1:11" ht="38.25" x14ac:dyDescent="0.25">
      <c r="A18" s="62" t="s">
        <v>228</v>
      </c>
      <c r="B18" s="105" t="s">
        <v>229</v>
      </c>
      <c r="C18" s="119">
        <v>31157</v>
      </c>
      <c r="D18" s="36" t="s">
        <v>122</v>
      </c>
      <c r="E18" s="53">
        <v>1</v>
      </c>
      <c r="F18" s="55">
        <f t="shared" si="0"/>
        <v>21.563342318059298</v>
      </c>
      <c r="G18" s="53">
        <v>20</v>
      </c>
      <c r="H18" s="15">
        <v>1</v>
      </c>
      <c r="I18" s="55">
        <f t="shared" si="1"/>
        <v>21.563265768194071</v>
      </c>
      <c r="J18" s="53">
        <v>19.999929000000002</v>
      </c>
      <c r="K18" s="157" t="s">
        <v>396</v>
      </c>
    </row>
    <row r="19" spans="1:11" ht="19.5" x14ac:dyDescent="0.25">
      <c r="A19" s="62">
        <v>2</v>
      </c>
      <c r="B19" s="104"/>
      <c r="C19" s="123"/>
      <c r="D19" s="63"/>
      <c r="E19" s="36"/>
      <c r="F19" s="55"/>
      <c r="G19" s="57"/>
      <c r="H19" s="5"/>
      <c r="I19" s="29"/>
      <c r="J19" s="53"/>
      <c r="K19" s="5"/>
    </row>
    <row r="20" spans="1:11" ht="49.5" customHeight="1" x14ac:dyDescent="0.25">
      <c r="A20" s="62" t="s">
        <v>232</v>
      </c>
      <c r="B20" s="105" t="s">
        <v>230</v>
      </c>
      <c r="C20" s="119">
        <v>31157</v>
      </c>
      <c r="D20" s="36" t="s">
        <v>112</v>
      </c>
      <c r="E20" s="53">
        <v>30</v>
      </c>
      <c r="F20" s="55">
        <f>G20/$G$26%</f>
        <v>4.8517520215633425</v>
      </c>
      <c r="G20" s="57">
        <v>4.5</v>
      </c>
      <c r="H20" s="29">
        <v>30</v>
      </c>
      <c r="I20" s="55">
        <f>J20/$G$26%</f>
        <v>4.8358490566037737</v>
      </c>
      <c r="J20" s="154">
        <v>4.4852499999999997</v>
      </c>
      <c r="K20" s="157" t="s">
        <v>397</v>
      </c>
    </row>
    <row r="21" spans="1:11" ht="25.5" x14ac:dyDescent="0.25">
      <c r="A21" s="62" t="s">
        <v>233</v>
      </c>
      <c r="B21" s="105" t="s">
        <v>126</v>
      </c>
      <c r="C21" s="119">
        <v>31157</v>
      </c>
      <c r="D21" s="36" t="s">
        <v>125</v>
      </c>
      <c r="E21" s="53"/>
      <c r="F21" s="5"/>
      <c r="G21" s="53"/>
      <c r="H21" s="29"/>
      <c r="I21" s="55"/>
      <c r="J21" s="53"/>
      <c r="K21" s="5"/>
    </row>
    <row r="22" spans="1:11" s="61" customFormat="1" ht="39" x14ac:dyDescent="0.25">
      <c r="A22" s="125" t="s">
        <v>231</v>
      </c>
      <c r="B22" s="123"/>
      <c r="C22" s="123"/>
      <c r="D22" s="36" t="s">
        <v>112</v>
      </c>
      <c r="E22" s="53">
        <v>40</v>
      </c>
      <c r="F22" s="55">
        <f t="shared" ref="F22" si="2">G22/$G$26%</f>
        <v>43.126684636118597</v>
      </c>
      <c r="G22" s="53">
        <v>40</v>
      </c>
      <c r="H22" s="29">
        <v>40</v>
      </c>
      <c r="I22" s="55">
        <f t="shared" ref="I22:I25" si="3">J22/$G$26%</f>
        <v>37.073401617250674</v>
      </c>
      <c r="J22" s="154">
        <v>34.385579999999997</v>
      </c>
      <c r="K22" s="157"/>
    </row>
    <row r="23" spans="1:11" ht="19.5" x14ac:dyDescent="0.25">
      <c r="A23" s="125">
        <v>3</v>
      </c>
      <c r="B23" s="123" t="s">
        <v>123</v>
      </c>
      <c r="C23" s="104"/>
      <c r="D23" s="63"/>
      <c r="E23" s="36"/>
      <c r="F23" s="36"/>
      <c r="G23" s="53"/>
      <c r="H23" s="5"/>
      <c r="I23" s="55"/>
      <c r="J23" s="53"/>
      <c r="K23" s="157"/>
    </row>
    <row r="24" spans="1:11" ht="19.5" x14ac:dyDescent="0.25">
      <c r="A24" s="62" t="s">
        <v>234</v>
      </c>
      <c r="B24" s="104" t="s">
        <v>124</v>
      </c>
      <c r="C24" s="119">
        <v>31157</v>
      </c>
      <c r="D24" s="36" t="s">
        <v>122</v>
      </c>
      <c r="E24" s="53">
        <v>1</v>
      </c>
      <c r="F24" s="55">
        <f t="shared" ref="F24:F25" si="4">G24/$G$26%</f>
        <v>1.6172506738544474</v>
      </c>
      <c r="G24" s="153">
        <v>1.5</v>
      </c>
      <c r="H24" s="29">
        <v>1</v>
      </c>
      <c r="I24" s="55">
        <f t="shared" si="3"/>
        <v>1.6172506738544474</v>
      </c>
      <c r="J24" s="153">
        <v>1.5</v>
      </c>
      <c r="K24" s="157"/>
    </row>
    <row r="25" spans="1:11" ht="36.75" customHeight="1" x14ac:dyDescent="0.25">
      <c r="A25" s="62" t="s">
        <v>235</v>
      </c>
      <c r="B25" s="106" t="s">
        <v>349</v>
      </c>
      <c r="C25" s="119">
        <v>31157</v>
      </c>
      <c r="D25" s="36" t="s">
        <v>122</v>
      </c>
      <c r="E25" s="53">
        <v>1</v>
      </c>
      <c r="F25" s="55">
        <f t="shared" si="4"/>
        <v>1.0781671159029649</v>
      </c>
      <c r="G25" s="53">
        <v>1</v>
      </c>
      <c r="H25" s="29">
        <v>1</v>
      </c>
      <c r="I25" s="55">
        <f t="shared" si="3"/>
        <v>1.0781671159029649</v>
      </c>
      <c r="J25" s="53">
        <v>1</v>
      </c>
      <c r="K25" s="157"/>
    </row>
    <row r="26" spans="1:11" ht="23.25" customHeight="1" x14ac:dyDescent="0.5">
      <c r="A26" s="26" t="s">
        <v>237</v>
      </c>
      <c r="B26" s="109" t="s">
        <v>238</v>
      </c>
      <c r="C26" s="41"/>
      <c r="D26" s="26"/>
      <c r="E26" s="26"/>
      <c r="F26" s="119">
        <f>SUM(F14:F25)</f>
        <v>100</v>
      </c>
      <c r="G26" s="60">
        <f>SUM(G14:G25)</f>
        <v>92.75</v>
      </c>
      <c r="H26" s="119"/>
      <c r="I26" s="60">
        <f>SUM(I14:I25)</f>
        <v>93.493357412398922</v>
      </c>
      <c r="J26" s="60">
        <f>SUM(J14:J25)</f>
        <v>86.715089000000006</v>
      </c>
      <c r="K26" s="5"/>
    </row>
    <row r="27" spans="1:11" ht="21.75" customHeight="1" x14ac:dyDescent="0.5">
      <c r="A27" s="124" t="s">
        <v>52</v>
      </c>
      <c r="B27" s="41"/>
      <c r="C27" s="41"/>
      <c r="D27" s="27"/>
      <c r="E27" s="27"/>
      <c r="F27" s="119">
        <f>F26</f>
        <v>100</v>
      </c>
      <c r="G27" s="60">
        <f>G26</f>
        <v>92.75</v>
      </c>
      <c r="H27" s="29"/>
      <c r="I27" s="40">
        <f>I26</f>
        <v>93.493357412398922</v>
      </c>
      <c r="J27" s="60">
        <f>J26</f>
        <v>86.715089000000006</v>
      </c>
      <c r="K27" s="5"/>
    </row>
    <row r="29" spans="1:11" x14ac:dyDescent="0.25">
      <c r="B29" s="6" t="s">
        <v>361</v>
      </c>
      <c r="C29" s="6" t="s">
        <v>360</v>
      </c>
    </row>
    <row r="30" spans="1:11" x14ac:dyDescent="0.25">
      <c r="B30" s="6" t="s">
        <v>358</v>
      </c>
      <c r="C30" s="15">
        <v>96</v>
      </c>
    </row>
    <row r="31" spans="1:11" x14ac:dyDescent="0.25">
      <c r="B31" s="6" t="s">
        <v>359</v>
      </c>
      <c r="C31" s="110">
        <f>I27</f>
        <v>93.493357412398922</v>
      </c>
    </row>
  </sheetData>
  <mergeCells count="10">
    <mergeCell ref="H9:J9"/>
    <mergeCell ref="A1:K1"/>
    <mergeCell ref="A2:K2"/>
    <mergeCell ref="D3:F3"/>
    <mergeCell ref="D4:F4"/>
    <mergeCell ref="A9:A10"/>
    <mergeCell ref="B9:B10"/>
    <mergeCell ref="C9:C10"/>
    <mergeCell ref="D9:D10"/>
    <mergeCell ref="E9:G9"/>
  </mergeCells>
  <phoneticPr fontId="30" type="noConversion"/>
  <pageMargins left="0.7" right="0.7" top="0.75" bottom="0.75" header="0.3" footer="0.3"/>
  <pageSetup paperSize="9" scale="71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2"/>
  <sheetViews>
    <sheetView topLeftCell="A13" workbookViewId="0">
      <selection activeCell="G21" sqref="G21"/>
    </sheetView>
  </sheetViews>
  <sheetFormatPr defaultRowHeight="15" x14ac:dyDescent="0.25"/>
  <cols>
    <col min="1" max="1" width="15.42578125" customWidth="1"/>
    <col min="2" max="2" width="36.140625" customWidth="1"/>
    <col min="3" max="3" width="12.7109375" customWidth="1"/>
    <col min="4" max="4" width="10.7109375" customWidth="1"/>
    <col min="5" max="5" width="11.140625" customWidth="1"/>
    <col min="7" max="7" width="16.140625" customWidth="1"/>
    <col min="8" max="9" width="9.140625" customWidth="1"/>
    <col min="10" max="10" width="10" customWidth="1"/>
  </cols>
  <sheetData>
    <row r="1" spans="1:13" x14ac:dyDescent="0.25">
      <c r="A1" s="216" t="s">
        <v>390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61"/>
      <c r="M1" s="61"/>
    </row>
    <row r="2" spans="1:13" x14ac:dyDescent="0.25">
      <c r="H2" s="4"/>
      <c r="I2" s="61"/>
      <c r="J2" s="61"/>
      <c r="K2" s="61"/>
      <c r="L2" s="61"/>
      <c r="M2" s="61"/>
    </row>
    <row r="3" spans="1:13" x14ac:dyDescent="0.25">
      <c r="D3" s="216"/>
      <c r="E3" s="216"/>
      <c r="F3" s="216"/>
      <c r="G3" s="216"/>
      <c r="H3" s="216"/>
      <c r="I3" s="216"/>
      <c r="J3" s="86"/>
      <c r="K3" s="86"/>
      <c r="L3" s="86"/>
      <c r="M3" s="86"/>
    </row>
    <row r="5" spans="1:13" ht="17.25" x14ac:dyDescent="0.25">
      <c r="A5" s="21" t="s">
        <v>96</v>
      </c>
      <c r="B5" s="22" t="s">
        <v>86</v>
      </c>
    </row>
    <row r="6" spans="1:13" ht="28.5" customHeight="1" x14ac:dyDescent="0.25">
      <c r="A6" s="21" t="s">
        <v>24</v>
      </c>
      <c r="B6" s="43">
        <v>32991124</v>
      </c>
    </row>
    <row r="7" spans="1:13" ht="24" customHeight="1" x14ac:dyDescent="0.25">
      <c r="A7" s="21" t="s">
        <v>25</v>
      </c>
      <c r="B7" s="21" t="s">
        <v>250</v>
      </c>
      <c r="D7" t="s">
        <v>23</v>
      </c>
    </row>
    <row r="8" spans="1:13" ht="45" customHeight="1" x14ac:dyDescent="0.25">
      <c r="A8" s="21" t="s">
        <v>91</v>
      </c>
      <c r="B8" s="21" t="s">
        <v>279</v>
      </c>
    </row>
    <row r="9" spans="1:13" ht="36" customHeight="1" x14ac:dyDescent="0.25">
      <c r="A9" s="21" t="s">
        <v>93</v>
      </c>
      <c r="B9" s="21" t="s">
        <v>29</v>
      </c>
    </row>
    <row r="11" spans="1:13" ht="19.5" x14ac:dyDescent="0.25">
      <c r="A11" s="220" t="s">
        <v>94</v>
      </c>
      <c r="B11" s="220" t="s">
        <v>31</v>
      </c>
      <c r="C11" s="220" t="s">
        <v>32</v>
      </c>
      <c r="D11" s="220" t="s">
        <v>1</v>
      </c>
      <c r="E11" s="220" t="s">
        <v>55</v>
      </c>
      <c r="F11" s="220"/>
      <c r="G11" s="220"/>
      <c r="H11" s="220" t="s">
        <v>353</v>
      </c>
      <c r="I11" s="220"/>
      <c r="J11" s="220"/>
      <c r="K11" s="210" t="s">
        <v>0</v>
      </c>
    </row>
    <row r="12" spans="1:13" ht="19.5" x14ac:dyDescent="0.25">
      <c r="A12" s="220"/>
      <c r="B12" s="220"/>
      <c r="C12" s="220"/>
      <c r="D12" s="220"/>
      <c r="E12" s="26" t="s">
        <v>2</v>
      </c>
      <c r="F12" s="26" t="s">
        <v>56</v>
      </c>
      <c r="G12" s="26" t="s">
        <v>3</v>
      </c>
      <c r="H12" s="26" t="s">
        <v>2</v>
      </c>
      <c r="I12" s="26" t="s">
        <v>56</v>
      </c>
      <c r="J12" s="26" t="s">
        <v>3</v>
      </c>
      <c r="K12" s="210"/>
    </row>
    <row r="13" spans="1:13" ht="19.5" x14ac:dyDescent="0.5">
      <c r="A13" s="28">
        <v>1</v>
      </c>
      <c r="B13" s="28">
        <v>2</v>
      </c>
      <c r="C13" s="26"/>
      <c r="D13" s="29">
        <v>3</v>
      </c>
      <c r="E13" s="30">
        <v>10</v>
      </c>
      <c r="F13" s="29">
        <v>11</v>
      </c>
      <c r="G13" s="29">
        <v>12</v>
      </c>
      <c r="H13" s="30">
        <v>20</v>
      </c>
      <c r="I13" s="30">
        <v>21</v>
      </c>
      <c r="J13" s="30">
        <v>22</v>
      </c>
      <c r="K13" s="5"/>
    </row>
    <row r="14" spans="1:13" ht="19.5" x14ac:dyDescent="0.5">
      <c r="A14" s="45" t="s">
        <v>215</v>
      </c>
      <c r="B14" s="64" t="s">
        <v>239</v>
      </c>
      <c r="C14" s="31" t="s">
        <v>23</v>
      </c>
      <c r="D14" s="31"/>
      <c r="E14" s="31"/>
      <c r="F14" s="31"/>
      <c r="G14" s="5"/>
      <c r="H14" s="31"/>
      <c r="I14" s="52"/>
      <c r="J14" s="31"/>
      <c r="K14" s="5"/>
    </row>
    <row r="15" spans="1:13" ht="28.5" x14ac:dyDescent="0.25">
      <c r="A15" s="72">
        <v>1</v>
      </c>
      <c r="B15" s="64" t="s">
        <v>53</v>
      </c>
      <c r="C15" s="31"/>
      <c r="D15" s="31"/>
      <c r="E15" s="31"/>
      <c r="F15" s="31"/>
      <c r="G15" s="72"/>
      <c r="H15" s="31"/>
      <c r="I15" s="72"/>
      <c r="K15" s="5"/>
    </row>
    <row r="16" spans="1:13" ht="42.75" x14ac:dyDescent="0.25">
      <c r="A16" s="19" t="s">
        <v>280</v>
      </c>
      <c r="B16" s="64" t="s">
        <v>281</v>
      </c>
      <c r="C16" s="119">
        <v>31157</v>
      </c>
      <c r="D16" s="36" t="s">
        <v>9</v>
      </c>
      <c r="E16" s="53">
        <v>1</v>
      </c>
      <c r="F16" s="48">
        <v>100</v>
      </c>
      <c r="G16" s="53">
        <v>15</v>
      </c>
      <c r="H16" s="48">
        <v>100</v>
      </c>
      <c r="I16" s="53">
        <f>J16/G16*100</f>
        <v>96.498599999999996</v>
      </c>
      <c r="J16" s="102">
        <v>14.47479</v>
      </c>
      <c r="K16" s="5"/>
    </row>
    <row r="17" spans="1:11" ht="19.5" x14ac:dyDescent="0.25">
      <c r="A17" s="45" t="s">
        <v>282</v>
      </c>
      <c r="B17" s="64" t="s">
        <v>262</v>
      </c>
      <c r="C17" s="63"/>
      <c r="D17" s="36"/>
      <c r="E17" s="53"/>
      <c r="F17" s="47"/>
      <c r="G17" s="53"/>
      <c r="H17" s="47"/>
      <c r="I17" s="53"/>
      <c r="J17" s="39"/>
      <c r="K17" s="5"/>
    </row>
    <row r="18" spans="1:11" ht="19.5" x14ac:dyDescent="0.25">
      <c r="A18" s="19"/>
      <c r="B18" s="64" t="s">
        <v>52</v>
      </c>
      <c r="C18" s="63"/>
      <c r="D18" s="36"/>
      <c r="E18" s="53"/>
      <c r="F18" s="47"/>
      <c r="G18" s="53"/>
      <c r="H18" s="47"/>
      <c r="I18" s="29"/>
      <c r="J18" s="39"/>
      <c r="K18" s="5"/>
    </row>
    <row r="19" spans="1:11" ht="19.5" x14ac:dyDescent="0.25">
      <c r="A19" s="61"/>
      <c r="B19" s="89"/>
      <c r="C19" s="90"/>
      <c r="D19" s="77"/>
      <c r="E19" s="78"/>
      <c r="F19" s="79"/>
      <c r="G19" s="81"/>
      <c r="H19" s="79"/>
      <c r="I19" s="81"/>
      <c r="J19" s="80"/>
    </row>
    <row r="20" spans="1:11" ht="19.5" x14ac:dyDescent="0.25">
      <c r="A20" s="61"/>
      <c r="B20" s="6" t="s">
        <v>361</v>
      </c>
      <c r="C20" s="6" t="s">
        <v>360</v>
      </c>
      <c r="D20" s="77"/>
      <c r="E20" s="78"/>
      <c r="F20" s="79"/>
      <c r="G20" s="81"/>
      <c r="H20" s="79"/>
      <c r="I20" s="81"/>
      <c r="J20" s="80"/>
    </row>
    <row r="21" spans="1:11" ht="19.5" x14ac:dyDescent="0.25">
      <c r="B21" s="6" t="s">
        <v>358</v>
      </c>
      <c r="C21" s="15">
        <v>100</v>
      </c>
      <c r="D21" s="77"/>
      <c r="E21" s="77"/>
      <c r="F21" s="79"/>
      <c r="G21" s="81"/>
      <c r="H21" s="79"/>
      <c r="I21" s="81"/>
      <c r="J21" s="80"/>
    </row>
    <row r="22" spans="1:11" ht="19.5" x14ac:dyDescent="0.25">
      <c r="A22" s="91"/>
      <c r="B22" s="6" t="s">
        <v>359</v>
      </c>
      <c r="C22" s="110">
        <f>I16</f>
        <v>96.498599999999996</v>
      </c>
      <c r="D22" s="77"/>
      <c r="E22" s="78"/>
      <c r="F22" s="79"/>
      <c r="G22" s="81"/>
      <c r="H22" s="79"/>
      <c r="I22" s="81"/>
      <c r="J22" s="80"/>
    </row>
  </sheetData>
  <mergeCells count="9">
    <mergeCell ref="K11:K12"/>
    <mergeCell ref="A1:K1"/>
    <mergeCell ref="D3:I3"/>
    <mergeCell ref="A11:A12"/>
    <mergeCell ref="B11:B12"/>
    <mergeCell ref="C11:C12"/>
    <mergeCell ref="D11:D12"/>
    <mergeCell ref="E11:G11"/>
    <mergeCell ref="H11:J11"/>
  </mergeCells>
  <pageMargins left="0.7" right="0.7" top="0.75" bottom="0.75" header="0.3" footer="0.3"/>
  <pageSetup paperSize="9" scale="88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28"/>
  <sheetViews>
    <sheetView topLeftCell="A19" workbookViewId="0">
      <selection activeCell="P13" sqref="P1:R1048576"/>
    </sheetView>
  </sheetViews>
  <sheetFormatPr defaultRowHeight="15" x14ac:dyDescent="0.25"/>
  <cols>
    <col min="1" max="1" width="17.28515625" customWidth="1"/>
    <col min="2" max="2" width="33.5703125" customWidth="1"/>
    <col min="3" max="3" width="9.140625" style="61" customWidth="1"/>
    <col min="8" max="10" width="9.140625" customWidth="1"/>
    <col min="11" max="11" width="31.28515625" customWidth="1"/>
    <col min="14" max="14" width="15.5703125" customWidth="1"/>
    <col min="16" max="16" width="8.5703125" hidden="1" customWidth="1"/>
    <col min="17" max="17" width="19.85546875" hidden="1" customWidth="1"/>
    <col min="18" max="18" width="16.28515625" hidden="1" customWidth="1"/>
  </cols>
  <sheetData>
    <row r="1" spans="1:18" x14ac:dyDescent="0.25">
      <c r="A1" s="216" t="s">
        <v>390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8" ht="17.25" x14ac:dyDescent="0.25">
      <c r="A2" s="21" t="s">
        <v>96</v>
      </c>
      <c r="B2" s="22" t="s">
        <v>86</v>
      </c>
    </row>
    <row r="3" spans="1:18" ht="32.25" customHeight="1" x14ac:dyDescent="0.25">
      <c r="A3" s="21" t="s">
        <v>24</v>
      </c>
      <c r="B3" s="43">
        <v>32991123</v>
      </c>
    </row>
    <row r="4" spans="1:18" ht="29.25" customHeight="1" x14ac:dyDescent="0.25">
      <c r="A4" s="21" t="s">
        <v>25</v>
      </c>
      <c r="B4" s="21" t="s">
        <v>250</v>
      </c>
    </row>
    <row r="5" spans="1:18" ht="31.5" customHeight="1" x14ac:dyDescent="0.25">
      <c r="A5" s="21" t="s">
        <v>91</v>
      </c>
      <c r="B5" s="87" t="s">
        <v>283</v>
      </c>
    </row>
    <row r="6" spans="1:18" ht="22.5" customHeight="1" x14ac:dyDescent="0.25">
      <c r="A6" s="21" t="s">
        <v>93</v>
      </c>
      <c r="B6" s="21" t="s">
        <v>29</v>
      </c>
    </row>
    <row r="8" spans="1:18" ht="19.5" customHeight="1" x14ac:dyDescent="0.25">
      <c r="A8" s="220" t="s">
        <v>94</v>
      </c>
      <c r="B8" s="220" t="s">
        <v>31</v>
      </c>
      <c r="C8" s="220" t="s">
        <v>32</v>
      </c>
      <c r="D8" s="220" t="s">
        <v>1</v>
      </c>
      <c r="E8" s="220" t="s">
        <v>55</v>
      </c>
      <c r="F8" s="220"/>
      <c r="G8" s="220"/>
      <c r="H8" s="220" t="s">
        <v>391</v>
      </c>
      <c r="I8" s="220"/>
      <c r="J8" s="220"/>
      <c r="K8" s="26" t="s">
        <v>0</v>
      </c>
    </row>
    <row r="9" spans="1:18" ht="19.5" x14ac:dyDescent="0.25">
      <c r="A9" s="220"/>
      <c r="B9" s="220"/>
      <c r="C9" s="220"/>
      <c r="D9" s="220"/>
      <c r="E9" s="26" t="s">
        <v>2</v>
      </c>
      <c r="F9" s="26" t="s">
        <v>56</v>
      </c>
      <c r="G9" s="26" t="s">
        <v>3</v>
      </c>
      <c r="H9" s="26" t="s">
        <v>2</v>
      </c>
      <c r="I9" s="26" t="s">
        <v>56</v>
      </c>
      <c r="J9" s="26" t="s">
        <v>3</v>
      </c>
      <c r="K9" s="27"/>
    </row>
    <row r="10" spans="1:18" ht="19.5" x14ac:dyDescent="0.5">
      <c r="A10" s="28">
        <v>1</v>
      </c>
      <c r="B10" s="28">
        <v>2</v>
      </c>
      <c r="C10" s="26"/>
      <c r="D10" s="29">
        <v>3</v>
      </c>
      <c r="E10" s="30">
        <v>10</v>
      </c>
      <c r="F10" s="29">
        <v>11</v>
      </c>
      <c r="G10" s="29">
        <v>12</v>
      </c>
      <c r="H10" s="30">
        <v>19</v>
      </c>
      <c r="I10" s="30">
        <v>20</v>
      </c>
      <c r="J10" s="30">
        <v>21</v>
      </c>
      <c r="K10" s="30">
        <v>22</v>
      </c>
    </row>
    <row r="11" spans="1:18" ht="19.5" x14ac:dyDescent="0.25">
      <c r="A11" s="45" t="s">
        <v>253</v>
      </c>
      <c r="B11" s="64" t="s">
        <v>239</v>
      </c>
      <c r="C11" s="31" t="s">
        <v>23</v>
      </c>
      <c r="D11" s="31"/>
      <c r="E11" s="31"/>
      <c r="F11" s="31"/>
      <c r="G11" s="29"/>
      <c r="H11" s="31"/>
      <c r="I11" s="31"/>
      <c r="J11" s="102"/>
      <c r="K11" s="31"/>
    </row>
    <row r="12" spans="1:18" ht="19.5" x14ac:dyDescent="0.25">
      <c r="A12" s="72">
        <v>1</v>
      </c>
      <c r="B12" s="92" t="s">
        <v>241</v>
      </c>
      <c r="C12" s="31"/>
      <c r="D12" s="31"/>
      <c r="E12" s="31"/>
      <c r="F12" s="31"/>
      <c r="G12" s="69"/>
      <c r="H12" s="31"/>
      <c r="I12" s="31"/>
      <c r="J12" s="69"/>
      <c r="K12" s="31"/>
    </row>
    <row r="13" spans="1:18" ht="42.75" x14ac:dyDescent="0.25">
      <c r="A13" s="19" t="s">
        <v>129</v>
      </c>
      <c r="B13" s="64" t="s">
        <v>284</v>
      </c>
      <c r="C13" s="119">
        <v>31171</v>
      </c>
      <c r="D13" s="36" t="s">
        <v>9</v>
      </c>
      <c r="E13" s="53">
        <v>1</v>
      </c>
      <c r="F13" s="47">
        <f>G13/$G$23%</f>
        <v>25.454545454545453</v>
      </c>
      <c r="G13" s="29">
        <v>7</v>
      </c>
      <c r="H13" s="29">
        <v>1</v>
      </c>
      <c r="I13" s="47">
        <f>J13/$G$23%</f>
        <v>24.317090909090908</v>
      </c>
      <c r="J13" s="60">
        <v>6.6871999999999998</v>
      </c>
      <c r="K13" s="157" t="s">
        <v>415</v>
      </c>
    </row>
    <row r="14" spans="1:18" ht="42.75" x14ac:dyDescent="0.25">
      <c r="A14" s="19" t="s">
        <v>285</v>
      </c>
      <c r="B14" s="64" t="s">
        <v>287</v>
      </c>
      <c r="C14" s="119">
        <v>21111</v>
      </c>
      <c r="D14" s="36" t="s">
        <v>9</v>
      </c>
      <c r="E14" s="53">
        <v>1</v>
      </c>
      <c r="F14" s="47">
        <f>G14/$G$23%</f>
        <v>18.18181818181818</v>
      </c>
      <c r="G14" s="29">
        <v>5</v>
      </c>
      <c r="H14" s="29">
        <v>1</v>
      </c>
      <c r="I14" s="47">
        <f>J14/$G$23%</f>
        <v>17.454545454545453</v>
      </c>
      <c r="J14" s="153">
        <v>4.8</v>
      </c>
      <c r="K14" s="157" t="s">
        <v>416</v>
      </c>
    </row>
    <row r="15" spans="1:18" ht="63.75" x14ac:dyDescent="0.25">
      <c r="A15" s="19" t="s">
        <v>130</v>
      </c>
      <c r="B15" s="176" t="s">
        <v>288</v>
      </c>
      <c r="C15" s="119">
        <v>21111</v>
      </c>
      <c r="D15" s="36" t="s">
        <v>9</v>
      </c>
      <c r="E15" s="53">
        <v>1</v>
      </c>
      <c r="F15" s="47">
        <f t="shared" ref="F15:F17" si="0">G15/$G$23%</f>
        <v>21.818181818181817</v>
      </c>
      <c r="G15" s="29">
        <v>6</v>
      </c>
      <c r="H15" s="29">
        <v>1</v>
      </c>
      <c r="I15" s="47">
        <f t="shared" ref="I15:I17" si="1">J15/$G$23%</f>
        <v>21.818181818181817</v>
      </c>
      <c r="J15" s="29">
        <v>6</v>
      </c>
      <c r="K15" s="157" t="s">
        <v>413</v>
      </c>
    </row>
    <row r="16" spans="1:18" ht="70.5" customHeight="1" x14ac:dyDescent="0.25">
      <c r="A16" s="19" t="s">
        <v>286</v>
      </c>
      <c r="B16" s="64" t="s">
        <v>289</v>
      </c>
      <c r="C16" s="119">
        <v>21111</v>
      </c>
      <c r="D16" s="36" t="s">
        <v>9</v>
      </c>
      <c r="E16" s="53">
        <v>1</v>
      </c>
      <c r="F16" s="47">
        <f t="shared" si="0"/>
        <v>10.909090909090908</v>
      </c>
      <c r="G16" s="29">
        <v>3</v>
      </c>
      <c r="H16" s="29">
        <v>1</v>
      </c>
      <c r="I16" s="47">
        <f t="shared" si="1"/>
        <v>3.6363636363636362</v>
      </c>
      <c r="J16" s="29">
        <v>1</v>
      </c>
      <c r="K16" s="157" t="s">
        <v>427</v>
      </c>
      <c r="O16" s="4"/>
      <c r="P16" s="4">
        <f>O16/40</f>
        <v>0</v>
      </c>
      <c r="Q16" s="1" t="s">
        <v>346</v>
      </c>
      <c r="R16" s="121" t="s">
        <v>347</v>
      </c>
    </row>
    <row r="17" spans="1:11" ht="28.5" x14ac:dyDescent="0.25">
      <c r="A17" s="19" t="s">
        <v>295</v>
      </c>
      <c r="B17" s="64" t="s">
        <v>290</v>
      </c>
      <c r="C17" s="119">
        <v>21111</v>
      </c>
      <c r="D17" s="36" t="s">
        <v>9</v>
      </c>
      <c r="E17" s="53">
        <v>1</v>
      </c>
      <c r="F17" s="47">
        <f t="shared" si="0"/>
        <v>18.18181818181818</v>
      </c>
      <c r="G17" s="29">
        <v>5</v>
      </c>
      <c r="H17" s="53">
        <v>1</v>
      </c>
      <c r="I17" s="47">
        <f t="shared" si="1"/>
        <v>8.7272727272727266</v>
      </c>
      <c r="J17" s="60">
        <v>2.4</v>
      </c>
      <c r="K17" s="135" t="s">
        <v>414</v>
      </c>
    </row>
    <row r="18" spans="1:11" ht="19.5" x14ac:dyDescent="0.25">
      <c r="A18" s="88" t="s">
        <v>278</v>
      </c>
      <c r="B18" s="73" t="s">
        <v>306</v>
      </c>
      <c r="C18" s="177"/>
      <c r="D18" s="36"/>
      <c r="E18" s="36"/>
      <c r="F18" s="47"/>
      <c r="G18" s="29">
        <f>SUM(G13:G17)</f>
        <v>26</v>
      </c>
      <c r="H18" s="29"/>
      <c r="I18" s="47"/>
      <c r="J18" s="60">
        <f>SUM(J13:J17)</f>
        <v>20.8872</v>
      </c>
      <c r="K18" s="39"/>
    </row>
    <row r="19" spans="1:11" ht="19.5" x14ac:dyDescent="0.5">
      <c r="A19" s="45" t="s">
        <v>215</v>
      </c>
      <c r="B19" s="64" t="s">
        <v>214</v>
      </c>
      <c r="C19" s="119"/>
      <c r="D19" s="36"/>
      <c r="E19" s="53"/>
      <c r="F19" s="47"/>
      <c r="G19" s="60"/>
      <c r="H19" s="29"/>
      <c r="I19" s="47"/>
      <c r="J19" s="60"/>
      <c r="K19" s="39"/>
    </row>
    <row r="20" spans="1:11" x14ac:dyDescent="0.25">
      <c r="A20" s="14">
        <v>1</v>
      </c>
      <c r="B20" s="92" t="s">
        <v>241</v>
      </c>
      <c r="C20" s="19"/>
      <c r="D20" s="5"/>
      <c r="E20" s="5"/>
      <c r="F20" s="5"/>
      <c r="G20" s="5"/>
      <c r="H20" s="5"/>
      <c r="I20" s="5"/>
      <c r="J20" s="5"/>
      <c r="K20" s="5"/>
    </row>
    <row r="21" spans="1:11" ht="42.75" x14ac:dyDescent="0.25">
      <c r="A21" s="19" t="s">
        <v>291</v>
      </c>
      <c r="B21" s="64" t="s">
        <v>292</v>
      </c>
      <c r="C21" s="170">
        <v>22231</v>
      </c>
      <c r="D21" s="36" t="s">
        <v>9</v>
      </c>
      <c r="E21" s="93">
        <v>1</v>
      </c>
      <c r="F21" s="47">
        <f t="shared" ref="F21" si="2">G21/$G$23%</f>
        <v>5.4545454545454541</v>
      </c>
      <c r="G21" s="94">
        <v>1.5</v>
      </c>
      <c r="H21" s="93">
        <v>1</v>
      </c>
      <c r="I21" s="47">
        <f t="shared" ref="I21" si="3">J21/$G$23%</f>
        <v>5.4545454545454541</v>
      </c>
      <c r="J21" s="94">
        <v>1.5</v>
      </c>
      <c r="K21" s="129" t="s">
        <v>412</v>
      </c>
    </row>
    <row r="22" spans="1:11" x14ac:dyDescent="0.25">
      <c r="A22" s="45" t="s">
        <v>294</v>
      </c>
      <c r="B22" s="64" t="s">
        <v>293</v>
      </c>
      <c r="C22" s="19"/>
      <c r="D22" s="5"/>
      <c r="E22" s="5"/>
      <c r="F22" s="5"/>
      <c r="G22" s="95">
        <v>1.5</v>
      </c>
      <c r="H22" s="5"/>
      <c r="I22" s="5"/>
      <c r="J22" s="55">
        <f>SUM(J21)</f>
        <v>1.5</v>
      </c>
      <c r="K22" s="5"/>
    </row>
    <row r="23" spans="1:11" ht="19.5" x14ac:dyDescent="0.25">
      <c r="A23" s="5"/>
      <c r="B23" s="5" t="s">
        <v>52</v>
      </c>
      <c r="C23" s="19"/>
      <c r="D23" s="5"/>
      <c r="E23" s="5"/>
      <c r="F23" s="47">
        <f>SUM(F13:F22)</f>
        <v>99.999999999999986</v>
      </c>
      <c r="G23" s="54">
        <f>G22+G18</f>
        <v>27.5</v>
      </c>
      <c r="H23" s="5"/>
      <c r="I23" s="47">
        <f>SUM(I13:I22)</f>
        <v>81.408000000000001</v>
      </c>
      <c r="J23" s="47">
        <f>J18+J22</f>
        <v>22.3872</v>
      </c>
      <c r="K23" s="5"/>
    </row>
    <row r="24" spans="1:11" x14ac:dyDescent="0.25">
      <c r="A24" s="5"/>
      <c r="B24" s="5"/>
      <c r="C24" s="19"/>
      <c r="D24" s="5"/>
      <c r="E24" s="5"/>
      <c r="F24" s="5"/>
      <c r="G24" s="5"/>
      <c r="H24" s="5"/>
      <c r="I24" s="5"/>
      <c r="J24" s="5"/>
      <c r="K24" s="5"/>
    </row>
    <row r="26" spans="1:11" x14ac:dyDescent="0.25">
      <c r="B26" s="6" t="s">
        <v>361</v>
      </c>
      <c r="C26" s="6" t="s">
        <v>360</v>
      </c>
    </row>
    <row r="27" spans="1:11" x14ac:dyDescent="0.25">
      <c r="B27" s="6" t="s">
        <v>358</v>
      </c>
      <c r="C27" s="15">
        <v>100</v>
      </c>
    </row>
    <row r="28" spans="1:11" x14ac:dyDescent="0.25">
      <c r="B28" s="6" t="s">
        <v>359</v>
      </c>
      <c r="C28" s="110">
        <f>I23</f>
        <v>81.408000000000001</v>
      </c>
    </row>
  </sheetData>
  <mergeCells count="7">
    <mergeCell ref="A1:K1"/>
    <mergeCell ref="H8:J8"/>
    <mergeCell ref="A8:A9"/>
    <mergeCell ref="B8:B9"/>
    <mergeCell ref="C8:C9"/>
    <mergeCell ref="D8:D9"/>
    <mergeCell ref="E8:G8"/>
  </mergeCells>
  <pageMargins left="0.7" right="0.7" top="0.75" bottom="0.75" header="0.3" footer="0.3"/>
  <pageSetup paperSize="9" scale="84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29"/>
  <sheetViews>
    <sheetView topLeftCell="A23" workbookViewId="0">
      <selection activeCell="F30" sqref="F30"/>
    </sheetView>
  </sheetViews>
  <sheetFormatPr defaultRowHeight="15" x14ac:dyDescent="0.25"/>
  <cols>
    <col min="1" max="1" width="15.85546875" customWidth="1"/>
    <col min="2" max="2" width="53.7109375" style="121" customWidth="1"/>
    <col min="3" max="3" width="18.28515625" style="4" customWidth="1"/>
    <col min="8" max="8" width="9.140625" customWidth="1"/>
    <col min="9" max="9" width="14" customWidth="1"/>
    <col min="10" max="10" width="14.140625" customWidth="1"/>
    <col min="11" max="11" width="14.85546875" customWidth="1"/>
  </cols>
  <sheetData>
    <row r="1" spans="1:19" ht="26.25" customHeight="1" x14ac:dyDescent="0.25">
      <c r="A1" s="216" t="s">
        <v>390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9" x14ac:dyDescent="0.25"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x14ac:dyDescent="0.25">
      <c r="A3" s="216" t="s">
        <v>87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61"/>
      <c r="Q3" s="61"/>
      <c r="R3" s="61"/>
      <c r="S3" s="61"/>
    </row>
    <row r="4" spans="1:19" ht="19.5" x14ac:dyDescent="0.25">
      <c r="A4" s="216" t="s">
        <v>398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4"/>
      <c r="P4" s="4"/>
      <c r="Q4" s="4"/>
      <c r="R4" s="4"/>
      <c r="S4" s="4"/>
    </row>
    <row r="5" spans="1:19" ht="19.5" customHeight="1" x14ac:dyDescent="0.25">
      <c r="A5" s="224" t="s">
        <v>90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4"/>
      <c r="O5" s="4"/>
      <c r="P5" s="4"/>
      <c r="Q5" s="4"/>
      <c r="R5" s="4"/>
      <c r="S5" s="4"/>
    </row>
    <row r="6" spans="1:19" ht="17.25" x14ac:dyDescent="0.25">
      <c r="A6" s="21" t="s">
        <v>96</v>
      </c>
      <c r="B6" s="197" t="s">
        <v>86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6.5" customHeight="1" x14ac:dyDescent="0.25">
      <c r="A7" s="21" t="s">
        <v>24</v>
      </c>
      <c r="B7" s="43">
        <v>32991122</v>
      </c>
      <c r="F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6.5" customHeight="1" x14ac:dyDescent="0.25">
      <c r="A8" s="21" t="s">
        <v>25</v>
      </c>
      <c r="B8" s="21" t="s">
        <v>53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34.5" x14ac:dyDescent="0.25">
      <c r="A9" s="21" t="s">
        <v>91</v>
      </c>
      <c r="B9" s="198" t="s">
        <v>127</v>
      </c>
    </row>
    <row r="10" spans="1:19" ht="34.5" x14ac:dyDescent="0.25">
      <c r="A10" s="21" t="s">
        <v>93</v>
      </c>
      <c r="B10" s="21" t="s">
        <v>29</v>
      </c>
    </row>
    <row r="11" spans="1:19" hidden="1" x14ac:dyDescent="0.25"/>
    <row r="12" spans="1:19" hidden="1" x14ac:dyDescent="0.25"/>
    <row r="13" spans="1:19" hidden="1" x14ac:dyDescent="0.25"/>
    <row r="14" spans="1:19" ht="19.5" x14ac:dyDescent="0.25">
      <c r="A14" s="220" t="s">
        <v>94</v>
      </c>
      <c r="B14" s="220" t="s">
        <v>31</v>
      </c>
      <c r="C14" s="220" t="s">
        <v>32</v>
      </c>
      <c r="D14" s="220" t="s">
        <v>1</v>
      </c>
      <c r="E14" s="220" t="s">
        <v>55</v>
      </c>
      <c r="F14" s="220"/>
      <c r="G14" s="220"/>
      <c r="H14" s="220" t="s">
        <v>353</v>
      </c>
      <c r="I14" s="220"/>
      <c r="J14" s="220"/>
      <c r="K14" s="26" t="s">
        <v>0</v>
      </c>
    </row>
    <row r="15" spans="1:19" ht="19.5" x14ac:dyDescent="0.25">
      <c r="A15" s="220"/>
      <c r="B15" s="220"/>
      <c r="C15" s="220"/>
      <c r="D15" s="220"/>
      <c r="E15" s="26" t="s">
        <v>2</v>
      </c>
      <c r="F15" s="26" t="s">
        <v>56</v>
      </c>
      <c r="G15" s="26" t="s">
        <v>3</v>
      </c>
      <c r="H15" s="26" t="s">
        <v>2</v>
      </c>
      <c r="I15" s="26" t="s">
        <v>56</v>
      </c>
      <c r="J15" s="26" t="s">
        <v>3</v>
      </c>
      <c r="K15" s="27"/>
    </row>
    <row r="16" spans="1:19" ht="19.5" x14ac:dyDescent="0.5">
      <c r="A16" s="28">
        <v>1</v>
      </c>
      <c r="B16" s="28">
        <v>2</v>
      </c>
      <c r="C16" s="26"/>
      <c r="D16" s="29">
        <v>3</v>
      </c>
      <c r="E16" s="30">
        <v>10</v>
      </c>
      <c r="F16" s="29">
        <v>11</v>
      </c>
      <c r="G16" s="30">
        <v>19</v>
      </c>
      <c r="H16" s="30">
        <v>20</v>
      </c>
      <c r="I16" s="30">
        <v>21</v>
      </c>
      <c r="J16" s="30">
        <v>22</v>
      </c>
      <c r="K16" s="5"/>
    </row>
    <row r="17" spans="1:11" ht="19.5" x14ac:dyDescent="0.5">
      <c r="A17" s="45" t="s">
        <v>215</v>
      </c>
      <c r="B17" s="64" t="s">
        <v>214</v>
      </c>
      <c r="C17" s="26" t="s">
        <v>23</v>
      </c>
      <c r="D17" s="31"/>
      <c r="E17" s="31"/>
      <c r="F17" s="31"/>
      <c r="G17" s="31"/>
      <c r="H17" s="31"/>
      <c r="I17" s="31"/>
      <c r="J17" s="31"/>
      <c r="K17" s="31"/>
    </row>
    <row r="18" spans="1:11" ht="19.5" x14ac:dyDescent="0.25">
      <c r="A18" s="72">
        <v>1</v>
      </c>
      <c r="B18" s="64" t="s">
        <v>53</v>
      </c>
      <c r="C18" s="26"/>
      <c r="D18" s="31"/>
      <c r="E18" s="31"/>
      <c r="F18" s="31"/>
      <c r="G18" s="31"/>
      <c r="H18" s="31"/>
      <c r="I18" s="31"/>
      <c r="J18" s="69"/>
      <c r="K18" s="31"/>
    </row>
    <row r="19" spans="1:11" ht="59.25" customHeight="1" x14ac:dyDescent="0.25">
      <c r="A19" s="19" t="s">
        <v>203</v>
      </c>
      <c r="B19" s="64" t="s">
        <v>204</v>
      </c>
      <c r="C19" s="119">
        <v>21111</v>
      </c>
      <c r="D19" s="36" t="s">
        <v>6</v>
      </c>
      <c r="E19" s="53">
        <v>1</v>
      </c>
      <c r="F19" s="153">
        <f>G19/$G$25%</f>
        <v>11.601513240857503</v>
      </c>
      <c r="G19" s="153">
        <v>4.5999999999999996</v>
      </c>
      <c r="H19" s="29">
        <v>1</v>
      </c>
      <c r="I19" s="153">
        <f>J19/$G$25%</f>
        <v>11.590981084489282</v>
      </c>
      <c r="J19" s="60">
        <v>4.5958240000000004</v>
      </c>
      <c r="K19" s="39"/>
    </row>
    <row r="20" spans="1:11" ht="72.75" customHeight="1" x14ac:dyDescent="0.25">
      <c r="A20" s="19" t="s">
        <v>207</v>
      </c>
      <c r="B20" s="64" t="s">
        <v>205</v>
      </c>
      <c r="C20" s="119">
        <v>21111</v>
      </c>
      <c r="D20" s="36" t="s">
        <v>6</v>
      </c>
      <c r="E20" s="53">
        <v>1</v>
      </c>
      <c r="F20" s="153">
        <f>G20/$G$25%</f>
        <v>1.7654476670870114</v>
      </c>
      <c r="G20" s="47">
        <v>0.7</v>
      </c>
      <c r="H20" s="29">
        <v>1</v>
      </c>
      <c r="I20" s="153">
        <f>J20/$G$25%</f>
        <v>1.7654476670870114</v>
      </c>
      <c r="J20" s="154">
        <v>0.7</v>
      </c>
      <c r="K20" s="39"/>
    </row>
    <row r="21" spans="1:11" ht="60" customHeight="1" x14ac:dyDescent="0.25">
      <c r="A21" s="19" t="s">
        <v>208</v>
      </c>
      <c r="B21" s="64" t="s">
        <v>206</v>
      </c>
      <c r="C21" s="119">
        <v>21111</v>
      </c>
      <c r="D21" s="36" t="s">
        <v>6</v>
      </c>
      <c r="E21" s="53">
        <v>1</v>
      </c>
      <c r="F21" s="153">
        <f>G21/$G$25%</f>
        <v>2.4464060529634302</v>
      </c>
      <c r="G21" s="47">
        <v>0.97</v>
      </c>
      <c r="H21" s="29">
        <v>1</v>
      </c>
      <c r="I21" s="153">
        <f>J21/$G$25%</f>
        <v>2.1639344262295084</v>
      </c>
      <c r="J21" s="60">
        <v>0.85799999999999998</v>
      </c>
      <c r="K21" s="39"/>
    </row>
    <row r="22" spans="1:11" ht="71.25" customHeight="1" x14ac:dyDescent="0.25">
      <c r="A22" s="19" t="s">
        <v>209</v>
      </c>
      <c r="B22" s="64" t="s">
        <v>211</v>
      </c>
      <c r="C22" s="119">
        <v>21111</v>
      </c>
      <c r="D22" s="36" t="s">
        <v>6</v>
      </c>
      <c r="E22" s="53">
        <v>1</v>
      </c>
      <c r="F22" s="153">
        <f>G22/$G$25%</f>
        <v>79.949558638083232</v>
      </c>
      <c r="G22" s="47">
        <v>31.7</v>
      </c>
      <c r="H22" s="29">
        <v>1</v>
      </c>
      <c r="I22" s="153">
        <f>J22/$G$25%</f>
        <v>79.855906683480455</v>
      </c>
      <c r="J22" s="60">
        <v>31.662866999999999</v>
      </c>
      <c r="K22" s="39"/>
    </row>
    <row r="23" spans="1:11" ht="68.25" customHeight="1" x14ac:dyDescent="0.25">
      <c r="A23" s="19" t="s">
        <v>210</v>
      </c>
      <c r="B23" s="64" t="s">
        <v>212</v>
      </c>
      <c r="C23" s="119">
        <v>21111</v>
      </c>
      <c r="D23" s="36" t="s">
        <v>6</v>
      </c>
      <c r="E23" s="53">
        <v>1</v>
      </c>
      <c r="F23" s="153">
        <f>G23/$G$25%</f>
        <v>4.2370744010088277</v>
      </c>
      <c r="G23" s="47">
        <v>1.68</v>
      </c>
      <c r="H23" s="53">
        <v>1</v>
      </c>
      <c r="I23" s="153">
        <f>J23/$G$25%</f>
        <v>3.9848675914249689</v>
      </c>
      <c r="J23" s="60">
        <v>1.58</v>
      </c>
      <c r="K23" s="39"/>
    </row>
    <row r="24" spans="1:11" ht="19.5" x14ac:dyDescent="0.25">
      <c r="A24" s="5" t="s">
        <v>213</v>
      </c>
      <c r="B24" s="64" t="s">
        <v>216</v>
      </c>
      <c r="C24" s="177"/>
      <c r="D24" s="36"/>
      <c r="E24" s="36"/>
      <c r="F24" s="153">
        <f>SUM(F19:F23)</f>
        <v>100</v>
      </c>
      <c r="G24" s="47">
        <f>SUM(G19:G23)</f>
        <v>39.65</v>
      </c>
      <c r="H24" s="29"/>
      <c r="I24" s="153">
        <f>SUM(I19:I23)</f>
        <v>99.361137452711233</v>
      </c>
      <c r="J24" s="47">
        <f>SUM(J19:J23)</f>
        <v>39.396690999999997</v>
      </c>
      <c r="K24" s="39"/>
    </row>
    <row r="25" spans="1:11" ht="19.5" x14ac:dyDescent="0.25">
      <c r="A25" s="62"/>
      <c r="B25" s="199" t="s">
        <v>128</v>
      </c>
      <c r="C25" s="119"/>
      <c r="D25" s="36"/>
      <c r="E25" s="53"/>
      <c r="F25" s="47">
        <f>F24</f>
        <v>100</v>
      </c>
      <c r="G25" s="47">
        <f>G24</f>
        <v>39.65</v>
      </c>
      <c r="H25" s="29"/>
      <c r="I25" s="47">
        <f>I24</f>
        <v>99.361137452711233</v>
      </c>
      <c r="J25" s="47">
        <f>J24</f>
        <v>39.396690999999997</v>
      </c>
      <c r="K25" s="39"/>
    </row>
    <row r="27" spans="1:11" x14ac:dyDescent="0.25">
      <c r="B27" s="129" t="s">
        <v>361</v>
      </c>
      <c r="C27" s="6" t="s">
        <v>360</v>
      </c>
    </row>
    <row r="28" spans="1:11" x14ac:dyDescent="0.25">
      <c r="B28" s="129" t="s">
        <v>358</v>
      </c>
      <c r="C28" s="15">
        <v>100</v>
      </c>
    </row>
    <row r="29" spans="1:11" x14ac:dyDescent="0.25">
      <c r="B29" s="129" t="s">
        <v>359</v>
      </c>
      <c r="C29" s="110">
        <f>I25</f>
        <v>99.361137452711233</v>
      </c>
    </row>
  </sheetData>
  <mergeCells count="10">
    <mergeCell ref="A1:K1"/>
    <mergeCell ref="A4:N4"/>
    <mergeCell ref="A5:M5"/>
    <mergeCell ref="A3:O3"/>
    <mergeCell ref="H14:J14"/>
    <mergeCell ref="A14:A15"/>
    <mergeCell ref="B14:B15"/>
    <mergeCell ref="C14:C15"/>
    <mergeCell ref="D14:D15"/>
    <mergeCell ref="E14:G14"/>
  </mergeCells>
  <pageMargins left="0.7" right="0.7" top="0.75" bottom="0.75" header="0.3" footer="0.3"/>
  <pageSetup scale="5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संक्षिप्त विवरण</vt:lpstr>
      <vt:lpstr>पर्यापर्यटन</vt:lpstr>
      <vt:lpstr>जडिबुटी</vt:lpstr>
      <vt:lpstr>गैरकाष्ठ</vt:lpstr>
      <vt:lpstr>वन तथा वन्यजन्तु</vt:lpstr>
      <vt:lpstr>कृषि वन</vt:lpstr>
      <vt:lpstr>जलाधार संरक्षण</vt:lpstr>
      <vt:lpstr>राष्ट्रिय वन विकाश</vt:lpstr>
      <vt:lpstr>भूसंरक्षण संघ</vt:lpstr>
      <vt:lpstr>प्रशासनिक खर्च</vt:lpstr>
      <vt:lpstr>'कृषि वन'!Print_Titles</vt:lpstr>
      <vt:lpstr>'जलाधार संरक्षण'!Print_Titles</vt:lpstr>
      <vt:lpstr>'प्रशासनिक खर्च'!Print_Titles</vt:lpstr>
      <vt:lpstr>'राष्ट्रिय वन विकाश'!Print_Titles</vt:lpstr>
      <vt:lpstr>'वन तथा वन्यजन्तु'!Print_Titles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2022-09-11T13:09:03Z</cp:lastPrinted>
  <dcterms:created xsi:type="dcterms:W3CDTF">2021-08-01T12:57:08Z</dcterms:created>
  <dcterms:modified xsi:type="dcterms:W3CDTF">2022-09-11T13:09:27Z</dcterms:modified>
</cp:coreProperties>
</file>